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רכש 2021\רשות הצלילה - אדם\מכרז צלילה חדש\"/>
    </mc:Choice>
  </mc:AlternateContent>
  <bookViews>
    <workbookView xWindow="0" yWindow="0" windowWidth="20430" windowHeight="5595" activeTab="5"/>
  </bookViews>
  <sheets>
    <sheet name="תנאי סף" sheetId="4" r:id="rId1"/>
    <sheet name="איכות" sheetId="2" r:id="rId2"/>
    <sheet name="ראיון" sheetId="3" r:id="rId3"/>
    <sheet name="חוו&quot;ד מטעם לקוחות קודמים" sheetId="5" r:id="rId4"/>
    <sheet name="מחיר" sheetId="7" r:id="rId5"/>
    <sheet name="ציון כולל" sheetId="8" r:id="rId6"/>
  </sheets>
  <definedNames>
    <definedName name="_Ref179538436" localSheetId="0">'תנאי סף'!#REF!</definedName>
    <definedName name="_Ref296892477" localSheetId="0">'תנאי סף'!$C$10</definedName>
    <definedName name="_Ref297537502" localSheetId="0">'תנאי סף'!#REF!</definedName>
    <definedName name="_Ref299614156" localSheetId="0">'תנאי סף'!$C$15</definedName>
    <definedName name="_Ref370930661" localSheetId="0">'תנאי סף'!$C$8</definedName>
    <definedName name="_Ref373241086" localSheetId="0">'תנאי סף'!$C$11</definedName>
    <definedName name="_Ref381015046" localSheetId="0">'תנאי סף'!#REF!</definedName>
    <definedName name="_Ref397199965" localSheetId="0">'תנאי סף'!$C$9</definedName>
    <definedName name="_Ref399016160" localSheetId="0">'תנאי סף'!#REF!</definedName>
    <definedName name="_Ref404259197" localSheetId="0">'תנאי סף'!#REF!</definedName>
    <definedName name="_Ref445211817" localSheetId="0">'תנאי סף'!$C$12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8" l="1"/>
  <c r="F6" i="8"/>
  <c r="E6" i="8"/>
  <c r="D6" i="8"/>
  <c r="C6" i="8"/>
  <c r="C5" i="8"/>
  <c r="D4" i="8"/>
  <c r="C4" i="8"/>
  <c r="AN2" i="5"/>
  <c r="AA2" i="5"/>
  <c r="N2" i="5"/>
  <c r="I46" i="7"/>
  <c r="A46" i="7"/>
  <c r="Q3" i="7"/>
  <c r="I3" i="7"/>
  <c r="BA2" i="5"/>
  <c r="AG7" i="5" l="1"/>
  <c r="J11" i="3"/>
  <c r="D11" i="3" l="1"/>
  <c r="C11" i="3" l="1"/>
  <c r="F11" i="3"/>
  <c r="BH11" i="5" l="1"/>
  <c r="I2" i="2" l="1"/>
  <c r="BK11" i="5" l="1"/>
  <c r="BJ11" i="5"/>
  <c r="BI11" i="5"/>
  <c r="BG11" i="5"/>
  <c r="BK9" i="5"/>
  <c r="BJ9" i="5"/>
  <c r="BI9" i="5"/>
  <c r="BH9" i="5"/>
  <c r="BG9" i="5"/>
  <c r="BK7" i="5"/>
  <c r="BJ7" i="5"/>
  <c r="BI7" i="5"/>
  <c r="BH7" i="5"/>
  <c r="BG7" i="5"/>
  <c r="BL5" i="5"/>
  <c r="AX11" i="5"/>
  <c r="AW11" i="5"/>
  <c r="AV11" i="5"/>
  <c r="AU11" i="5"/>
  <c r="AT11" i="5"/>
  <c r="AX9" i="5"/>
  <c r="AW9" i="5"/>
  <c r="AV9" i="5"/>
  <c r="AU9" i="5"/>
  <c r="AT9" i="5"/>
  <c r="AX7" i="5"/>
  <c r="AW7" i="5"/>
  <c r="AV7" i="5"/>
  <c r="AU7" i="5"/>
  <c r="AT7" i="5"/>
  <c r="AY5" i="5"/>
  <c r="A3" i="7"/>
  <c r="J84" i="7"/>
  <c r="B84" i="7"/>
  <c r="F4" i="8"/>
  <c r="E4" i="8"/>
  <c r="B4" i="8"/>
  <c r="AY7" i="5" l="1"/>
  <c r="AY11" i="5"/>
  <c r="AY9" i="5"/>
  <c r="BL7" i="5"/>
  <c r="BL9" i="5"/>
  <c r="BL11" i="5"/>
  <c r="L4" i="3"/>
  <c r="J4" i="3"/>
  <c r="H4" i="3"/>
  <c r="M2" i="2"/>
  <c r="K2" i="2"/>
  <c r="AY12" i="5" l="1"/>
  <c r="BL12" i="5"/>
  <c r="L11" i="3" l="1"/>
  <c r="H18" i="3"/>
  <c r="H11" i="3"/>
  <c r="H25" i="3" l="1"/>
  <c r="D18" i="3"/>
  <c r="J32" i="3"/>
  <c r="H32" i="3"/>
  <c r="L18" i="3"/>
  <c r="L25" i="3"/>
  <c r="J18" i="3"/>
  <c r="D32" i="3"/>
  <c r="J25" i="3"/>
  <c r="L32" i="3"/>
  <c r="D25" i="3" l="1"/>
  <c r="J33" i="3" l="1"/>
  <c r="L17" i="2" s="1"/>
  <c r="L33" i="3"/>
  <c r="N17" i="2" s="1"/>
  <c r="AH11" i="5"/>
  <c r="AI11" i="5"/>
  <c r="AJ11" i="5"/>
  <c r="AK11" i="5"/>
  <c r="AG11" i="5"/>
  <c r="R41" i="7"/>
  <c r="J41" i="7"/>
  <c r="B41" i="7"/>
  <c r="D89" i="7" l="1"/>
  <c r="U11" i="5"/>
  <c r="V11" i="5"/>
  <c r="W11" i="5"/>
  <c r="X11" i="5"/>
  <c r="T11" i="5"/>
  <c r="H11" i="5"/>
  <c r="I11" i="5"/>
  <c r="J11" i="5"/>
  <c r="K11" i="5"/>
  <c r="G11" i="5"/>
  <c r="G9" i="5"/>
  <c r="H9" i="5"/>
  <c r="I9" i="5"/>
  <c r="J9" i="5"/>
  <c r="K9" i="5"/>
  <c r="B92" i="7" l="1"/>
  <c r="B93" i="7"/>
  <c r="B89" i="7"/>
  <c r="B6" i="8" s="1"/>
  <c r="B91" i="7"/>
  <c r="B90" i="7"/>
  <c r="Y11" i="5"/>
  <c r="L11" i="5"/>
  <c r="F32" i="3" l="1"/>
  <c r="C32" i="3"/>
  <c r="F25" i="3"/>
  <c r="C25" i="3"/>
  <c r="F18" i="3"/>
  <c r="C18" i="3"/>
  <c r="H33" i="3" l="1"/>
  <c r="F33" i="3"/>
  <c r="H17" i="2" s="1"/>
  <c r="D33" i="3"/>
  <c r="F17" i="2" s="1"/>
  <c r="F4" i="3"/>
  <c r="D4" i="3"/>
  <c r="D7" i="2"/>
  <c r="G2" i="2"/>
  <c r="E2" i="2"/>
  <c r="A2" i="5"/>
  <c r="AK9" i="5"/>
  <c r="AJ9" i="5"/>
  <c r="AI9" i="5"/>
  <c r="AH9" i="5"/>
  <c r="AG9" i="5"/>
  <c r="AK7" i="5"/>
  <c r="AJ7" i="5"/>
  <c r="AI7" i="5"/>
  <c r="AH7" i="5"/>
  <c r="AL5" i="5"/>
  <c r="X9" i="5"/>
  <c r="W9" i="5"/>
  <c r="V9" i="5"/>
  <c r="U9" i="5"/>
  <c r="T9" i="5"/>
  <c r="X7" i="5"/>
  <c r="W7" i="5"/>
  <c r="V7" i="5"/>
  <c r="U7" i="5"/>
  <c r="T7" i="5"/>
  <c r="Y5" i="5"/>
  <c r="H7" i="5"/>
  <c r="I7" i="5"/>
  <c r="J7" i="5"/>
  <c r="K7" i="5"/>
  <c r="G7" i="5"/>
  <c r="L5" i="5"/>
  <c r="D18" i="2" l="1"/>
  <c r="N7" i="2"/>
  <c r="Y9" i="5"/>
  <c r="J17" i="2"/>
  <c r="AL11" i="5"/>
  <c r="AL9" i="5"/>
  <c r="Y7" i="5"/>
  <c r="AL7" i="5"/>
  <c r="L9" i="5"/>
  <c r="L7" i="5"/>
  <c r="L12" i="5" s="1"/>
  <c r="Y12" i="5" l="1"/>
  <c r="AL12" i="5"/>
  <c r="L7" i="2" s="1"/>
  <c r="M18" i="2"/>
  <c r="F7" i="2"/>
  <c r="E18" i="2" s="1"/>
  <c r="J7" i="2" l="1"/>
  <c r="K18" i="2"/>
  <c r="F5" i="8"/>
  <c r="F7" i="8" s="1"/>
  <c r="M19" i="2"/>
  <c r="M20" i="2"/>
  <c r="G18" i="2"/>
  <c r="B5" i="8"/>
  <c r="B7" i="8" s="1"/>
  <c r="E5" i="8" l="1"/>
  <c r="E7" i="8" s="1"/>
  <c r="K20" i="2"/>
  <c r="K19" i="2"/>
  <c r="I18" i="2"/>
  <c r="G20" i="2"/>
  <c r="G19" i="2"/>
  <c r="E20" i="2"/>
  <c r="D5" i="8" l="1"/>
  <c r="D7" i="8" s="1"/>
  <c r="I20" i="2"/>
  <c r="I19" i="2"/>
  <c r="E19" i="2"/>
</calcChain>
</file>

<file path=xl/sharedStrings.xml><?xml version="1.0" encoding="utf-8"?>
<sst xmlns="http://schemas.openxmlformats.org/spreadsheetml/2006/main" count="931" uniqueCount="309">
  <si>
    <t>מס' סעיף:</t>
  </si>
  <si>
    <t>שם המציע:</t>
  </si>
  <si>
    <t>קריטריון:</t>
  </si>
  <si>
    <t>מס"ד:</t>
  </si>
  <si>
    <t>משקל בציון האיכות</t>
  </si>
  <si>
    <t>נימוק / ציון גלם</t>
  </si>
  <si>
    <t>ציון כולל לפרמטר</t>
  </si>
  <si>
    <t>סה"כ ציון איכות</t>
  </si>
  <si>
    <t>משקל</t>
  </si>
  <si>
    <t xml:space="preserve">ציון </t>
  </si>
  <si>
    <t>נימוק</t>
  </si>
  <si>
    <t>ראיון עם נציגי המציע והיועץ המוצע</t>
  </si>
  <si>
    <t>מעבר סף איכות</t>
  </si>
  <si>
    <t>מעבר סף איכות מינמאלי</t>
  </si>
  <si>
    <t>מס' הצעה</t>
  </si>
  <si>
    <t>ח.פ./ת"ז</t>
  </si>
  <si>
    <t>שם איש הקשר:</t>
  </si>
  <si>
    <t>טלפון:</t>
  </si>
  <si>
    <t>הנבדק</t>
  </si>
  <si>
    <t>מס' סעיף</t>
  </si>
  <si>
    <t>כתובת דוא"ל:</t>
  </si>
  <si>
    <t>תנאי סף מנהליים</t>
  </si>
  <si>
    <t>המציע</t>
  </si>
  <si>
    <t>מנהל הפרויקט</t>
  </si>
  <si>
    <t xml:space="preserve">עומד בכל תנאי-הסף </t>
  </si>
  <si>
    <t>סעיף:</t>
  </si>
  <si>
    <t>מסמכים נדרשים להוכחת עמידה בתנאי הסף</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</si>
  <si>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</si>
  <si>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</si>
  <si>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5.1.1</t>
  </si>
  <si>
    <t>5.1.2</t>
  </si>
  <si>
    <t>5.1.3</t>
  </si>
  <si>
    <t>5.1.4</t>
  </si>
  <si>
    <t>5.1.5</t>
  </si>
  <si>
    <t>5.2.1</t>
  </si>
  <si>
    <t>5.2.2</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</si>
  <si>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</si>
  <si>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המציע הינו גוף משפטי מאוגד הרשום ברשם רשמי בישראל ו/או עוסק מורשה.</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</si>
  <si>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t>
  </si>
  <si>
    <t>אם המציע הוא תאגיד – במועד הגשת ההצעה המציע אינו בעל חובות אגרה שנתית לרשות התאגידים בגין שנת 2019 או מוקדם מכך. כמו כן, המציע אינו מוגדר כ"חברה מפרת חוק" ולא נשלחה אליו התראה לפני רישום כ"חברה מפרת חוק" כאמור בסעיף 362א' לחוק החברות, התשנ"ט 1999.</t>
  </si>
  <si>
    <t>אין בדוחו"ת הכספיים של המציע אזהרת עסק חי, ע"פ כללי החשבונאות המקובלים.</t>
  </si>
  <si>
    <t>על המציע להיות בעל מחזור כספי שנתי של לפחות 1,500,000 ₪ (מיליון וחצי שקלים חדשים) (כולל מע"מ) לשנה בשנים 2017, 2018 ו־2019.</t>
  </si>
  <si>
    <t xml:space="preserve">מנהל הפרויקט </t>
  </si>
  <si>
    <t>תנאי סף מקצועיים למציע המגיש הצעה לאשכול א'</t>
  </si>
  <si>
    <t>על המציע להציג בהצעתו מנהל פרויקט מוצע, שיעמוד בכל התנאים המפורטים להלן, במצטבר.</t>
  </si>
  <si>
    <t>5.2.2.1</t>
  </si>
  <si>
    <t>5.2.2.2</t>
  </si>
  <si>
    <t>5.2.2.3</t>
  </si>
  <si>
    <t>5.2.2.4</t>
  </si>
  <si>
    <t>מחזיק ברישיון הדרכה בתוקף מאת רשות הצלילה למשך חמש שנים לפחות במהלך חמש עשרה השנים האחרונות.</t>
  </si>
  <si>
    <t>רישיון ההדרכה של הבקר לא הוגבל או נשלל על ידי רשות הצלילה הספורטיבית ב-5 השנים האחרונות.</t>
  </si>
  <si>
    <t>בעל ניסיון של שנתיים לפחות במהלך חמש השנים האחרונות למועד האחרון להגשת ההצעות בניהול ו/או ריכוז פרויקטים.</t>
  </si>
  <si>
    <t>בעל יכולת קריאה ברמה גבוהה בשפה האנגלית.</t>
  </si>
  <si>
    <t>רופא צלילה</t>
  </si>
  <si>
    <t>בקר אזור הים התיכון</t>
  </si>
  <si>
    <t>בקר אזור אילת</t>
  </si>
  <si>
    <t>5.1.3.7</t>
  </si>
  <si>
    <t>בעל הסמכה כמדריך בוחן מטעם ארגון צלילה מוכר בישראל.</t>
  </si>
  <si>
    <t>בעל ניסיון בהסמכת 150 צוללים לפחות בישראל, ברמות שונות.</t>
  </si>
  <si>
    <t>בעל יכולת קריאה ברמה גבוהה בשפה האנגלית</t>
  </si>
  <si>
    <t>הבקר המיועד לאזור אילת יצרף התחייבות כי במהלך אספקת השירותים יתגורר בעיר אילת וסביבתה כמקום מגורים עקרי</t>
  </si>
  <si>
    <t>הבקר עומד בדרישות החוק למניעת העסקה של עברייני מין במוסדות מסוימים, תשס"א-2001, ומחזיק באישור כמפורט בסעיף 6.2.9 להלן.</t>
  </si>
  <si>
    <t>בעל הסמכה בישראל כרופא צלילה בכיר.</t>
  </si>
  <si>
    <t>5.2.4.1</t>
  </si>
  <si>
    <t>חוברת הצעה מלאה וחתומה כנדרש בסעיף 7.</t>
  </si>
  <si>
    <t>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בנוסף לכך אישור ניהול תקין מטעם רשם העמותות, תקף למועד הגשת ההצעה.</t>
  </si>
  <si>
    <t xml:space="preserve">אישורים לפי חוק עסקאות גופים ציבוריים, בדבר ניהול פנקסי חשבונות ורשומות, כשהוא תקף, להוכחת העמידה בתנאי הסף שבסעיף ‎‎5.1.2 לעיל. </t>
  </si>
  <si>
    <t>לצורך הוכחת עמידה בתנאי הסף שבסעיף ‎5.1.4 לעיל, המציע יציג נסח חברה/שותפות עדכני מרשות התאגידים הניתן להפקה דרך אתר האינטרנט של רשות התאגידים, שכתובתו: http://www.justice.gov.il/Units/RasutHataagidim/Pages/default.aspx בלחיצה על הכותרת "הפקת נסח חברה".</t>
  </si>
  <si>
    <t>טופס הגשת ההצעה, המצורף כנספח ב'1 למסמכי המכרז כשהוא חתום על-ידי נושא משרה המוסמך לחייב את המציע ומאושר על ידי עו"ד כנדרש.</t>
  </si>
  <si>
    <t>תצהיר בדבר היעדר הרשעות לפי חוק עובדים זרים וחוק שכר מינימום חתום ע"י עו"ד (נספח ב'8).</t>
  </si>
  <si>
    <t>התחייבות ואישור המציע לקיום החקיקה בתחום העסקת עובדים חתומה ע"י עו"ד (נספח ב'9).</t>
  </si>
  <si>
    <t>הצהרה על שימוש בתוכנות מקוריות חתומה ע"י עו"ד/רו"ח (נספח ב'10).</t>
  </si>
  <si>
    <t>תצהיר המאומת על ידי עורך דין בדבר העסקת עובדים עם מוגבלות בהתאם לחוק עסקאות גופים ציבוריים (תיקון מס' 10 והוראת שעה) התשע"ו 2016 ולחוק שוויון זכויות לאנשים עם מוגבלות, התשנ"ח 1998 בנוסח המצורף כנספח ב'11 למכרז.</t>
  </si>
  <si>
    <t>נספח ב'14 למסמכי המכרז – יצורף מסומן ע"י המציע ברובריקות המתאימות, לפי האישורים והנספחים אותם צירף המציע להצעתו.</t>
  </si>
  <si>
    <t>רשימת הפרטים בהצעת המציע, שהמציע מעוניין שיהיו חסויים במידה והוא יזכה, על פי האמור בסעיף ‎13 לפרק זה (ור' סעיף ‎7.11 להלן).</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</si>
  <si>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 למען הסר כל ספק, מובהר, כי המציע לא יהיה רשאי להכניס כל שינוי או תיקון להסכם, מלבד מילוי הפרטים כאמור בסעיף זה לעיל. המשרד יהא רשאי, אך לא חייב, לפי שיקול דעתו הבלעדי והמוחלט ומבלי שתהא עליו חובת הנמקה, שלא לקבל הצעה שבה הוכנסו שינויים כאמור. מובהר, כי על אף חתימת המציע על גבי ההסכם שיצרף להצעתו, ההסכם לא ייכנס לתוקף, כל עוד לא קיבל המשרד את הצעת המציע וחתם על ההסכם; מובהר, למען הסר ספק, כי הגשת ההצעה וחתימת המציע על גבי ההסכם מהווה הצעה בלתי הדירה, שהמציע אינו יכול לחזור בו ממנה.</t>
  </si>
  <si>
    <t>כל מסמכי המכרז (לרבות מכתבי ההבהרה ככל שישלחו כאלה על ידי המשרד למציעים). יש לחתום על כל מסמכי המכרז והחוזה בראשי תיבות בתחתית כל עמוד כהוכחה לקריאת המסמכים והבנתם.</t>
  </si>
  <si>
    <t>6.16.1</t>
  </si>
  <si>
    <t>6.16.2</t>
  </si>
  <si>
    <t>6.16.6</t>
  </si>
  <si>
    <t>אישור רואה חשבון כי המציע הוא בעל מחזור עסקים שנתי ממוצע של 1,500,000 ₪ לכל הפחות, ב- 3 השנים האחרונות (2017, 2018, 2019) וחוות דעת אודות אי קיום הערת "עסק חי" – לצורך הוכחת עמידתו בתנאי הסף המפורטים בסעיפים ‎5.1.5 ו-‎5.2.1 המסמכים יוגשו בהתאם לנדרש בנספח ב'2 למסמכי המכרז.</t>
  </si>
  <si>
    <t>לצורך בחינת נסיון המציע לשם קבלת ניקוד במסגרת אמות המידה המפורטות בסעיף ‎9.5.2.1 להלן, המציע יספק פרטים אודות ניסיונו. הפרטים יסופקו בהתאם לנדרש בנספח ב'3 למסמכי המכרז. על המציע לצרף בסופו של נספח זה מסמך בשפה העברית המתאר את פרופיל המציע.</t>
  </si>
  <si>
    <t>6.16.3.1</t>
  </si>
  <si>
    <t>6.16.3.2</t>
  </si>
  <si>
    <t>פירוט לגבי ניסיונם המצטבר של הבקרים המוצעים וכן השכלתם הרלוונטית. הפרטים יסופקו בהתאם לנדרש בנספח ב'4 למסמכי המכרז וכן, קורות חיים בהם יפורטו הניסיון המקצועי של הבקרים המוצעים, תעודות המעידות על השכלה ותעודות המעידות על הסמכה.</t>
  </si>
  <si>
    <t>ביחס לבקרים המוצעים, על המציע לצרף אישור מן המשטרה לעניין עמידה בהוראות החוק למניעת העסקה של עברייני מין כנדרש בסעיף ‎5.2.3.7 לעיל מ-6 החודשים שקדמו להגשת ההצעה.</t>
  </si>
  <si>
    <t>6.16.4.1</t>
  </si>
  <si>
    <t>6.16.4.2</t>
  </si>
  <si>
    <t>6.16.4.3</t>
  </si>
  <si>
    <t>פירוט לגבי ניסיונו המצטבר של מנהל הפרויקט המוצע וכן השכלתו הרלוונטית. הפרטים יסופקו בהתאם לנדרש בנספח ב'4 למסמכי המכרז.</t>
  </si>
  <si>
    <t>קורות חיים בהם יפורטו הניסיון המקצועי של מנהל הפרויקט המוצע.</t>
  </si>
  <si>
    <t>תעודות המעידות על השכלה ותעודות המעידות על הסמכה.</t>
  </si>
  <si>
    <t>6.16.5.1</t>
  </si>
  <si>
    <t>6.16.5.2</t>
  </si>
  <si>
    <t>6.16.5.3</t>
  </si>
  <si>
    <t>פירוט לגבי ניסיונו המצטבר של רופא הצלילה המוצע וכן יפרט את השכלתו הרלוונטית של רופא הצלילה המוצע. הפרטים יסופקו בהתאם לנדרש בנספח ב'5 למסמכי המכרז.</t>
  </si>
  <si>
    <t>על המציע לצרף קורות חיים בהם יפורט הניסיון המקצועי של רופא הצלילה המוצע, תעודות המעידות על השכלה ותעודות המעידות על הסמכה.</t>
  </si>
  <si>
    <t>כמו כן ככל שאינו מועסק על ידי המציע יצורף הסכם מותנה עם רופא הצלילה המוצע. ההסכם יהיה תקף לתקופה של שנה לפחות ממועד הגשת ההצעות למכרז.</t>
  </si>
  <si>
    <t>נספח הצעת המחיר עבור אשכול א' חתום (נספח ב'12). מובהר כי הצעת המחיר תמולא ותחתם ע"י מורשה החתימה מטעם המציע ותצורף במעטפה סגורה ונפרדת.</t>
  </si>
  <si>
    <t>עבור אשכול א'</t>
  </si>
  <si>
    <t>9.5.2.1.1</t>
  </si>
  <si>
    <r>
      <rPr>
        <b/>
        <sz val="12"/>
        <rFont val="David"/>
        <family val="2"/>
      </rPr>
      <t>ניסיון המציע בניהול בקרות:</t>
    </r>
    <r>
      <rPr>
        <sz val="12"/>
        <rFont val="David"/>
        <family val="2"/>
      </rPr>
      <t xml:space="preserve">
ייבחן ניסיונו של המציע במהלך חמש השנים האחרונות בניהול פרויקטים שבהם בוצעו בקרות כהגדרתן במכרז זה, באופן הבא:
א. עבור כל פרויקט כאמור שבו נוהלו לכל הפחות 200 בקרות בשנה, יינתנו 2 נק'.
ב. עבור כל פרויקט כאמור שבו נוהלו לכל הפחות 300 בקרות בשנה, יינתנו 4 נק'.
ג. בסעיף זה ייבחנו לכל היותר שלושה פרויקטים, הניקוד המקסימלי הוא 10 נק'. 
</t>
    </r>
  </si>
  <si>
    <t>9.5.2.1.2</t>
  </si>
  <si>
    <t>חוו"ד מלקוחות קודמים</t>
  </si>
  <si>
    <t>מס'</t>
  </si>
  <si>
    <t>הגוף הממליץ</t>
  </si>
  <si>
    <t xml:space="preserve">שם ממליץ </t>
  </si>
  <si>
    <t>טלפון</t>
  </si>
  <si>
    <t>תאריך ושעה</t>
  </si>
  <si>
    <t>קריטריונים לניקוד (מ- 1 עד 5)</t>
  </si>
  <si>
    <t>סה"כ</t>
  </si>
  <si>
    <t>הערות</t>
  </si>
  <si>
    <t>משקל הפרמטר</t>
  </si>
  <si>
    <t>ניקוד גולמי</t>
  </si>
  <si>
    <t>ניקוד משוקלל</t>
  </si>
  <si>
    <t>ממוצע ניקוד המלצות</t>
  </si>
  <si>
    <t>הממליץ</t>
  </si>
  <si>
    <t>איש קשר</t>
  </si>
  <si>
    <t>תאריך</t>
  </si>
  <si>
    <t>שעה</t>
  </si>
  <si>
    <t>ענה/לא ענה</t>
  </si>
  <si>
    <t xml:space="preserve">עמידה בלוחות זמנים </t>
  </si>
  <si>
    <t>ביצוע השירותים לשביעות רצון הלקוח</t>
  </si>
  <si>
    <t xml:space="preserve">רמת הדוחות / התוצרים שהועברו </t>
  </si>
  <si>
    <t>שירותיות והיענות לצרכי הלקוח</t>
  </si>
  <si>
    <t>התרשמות כללית</t>
  </si>
  <si>
    <t>9.5.2.2</t>
  </si>
  <si>
    <t>9.5.2.2.1</t>
  </si>
  <si>
    <r>
      <rPr>
        <b/>
        <sz val="12"/>
        <rFont val="David"/>
        <family val="2"/>
      </rPr>
      <t>ניסיון בניהול מקצועי של מרכז צלילה או ארגון צלילה:</t>
    </r>
    <r>
      <rPr>
        <sz val="12"/>
        <rFont val="David"/>
        <family val="2"/>
      </rPr>
      <t xml:space="preserve">
במסגרת סעיף זה יינתן ניקוד לכל אחד משני הבקרים המוצעים באחת מהחלופות הבאות:
א. על כל שנת ניסיון בניהול מקצועי של מרכז צלילה או ארגון צלילה שהוכר על ידי רשות הצלילה (החל מהשנה הראשונה) יקבל המציע 4 נק', עד למקסימום של שנתיים (8 נק'). 
לחלופין – 
ב. עבור כל בקר מוצע שהינו בדרגת צוות הדרכה STAFF לפחות בצוות הדרכה של קורסי מדריכים (מארגון צלילה אחד המוכר בישראל לפחות) ובנוסף – 
מעל חמש שנות ניסיון בהדרכת צלילה והסמכת לפחות 500 צוללים במצטבר – יקבל המציע 4 נק'. 
עבור מעל עשר שנות ניסיון בהדרכת צלילה והסמכת לפחות 800 צוללים במצטבר יקבל המציע 8 נק'.
הניקוד המקסימלי בסעיף זה הינו 16 נק' עבור שני הבקרים ואינו מצטבר (בקר אחד לא יכול לקבל ניקוד מכח יותר מחלופה אחת). במקרה שהמציע יציג בקר העומד בשתי החלופות יילקח הציון הגבוה מבין השתיים.
</t>
    </r>
  </si>
  <si>
    <t>9.5.2.2.2</t>
  </si>
  <si>
    <r>
      <rPr>
        <b/>
        <sz val="12"/>
        <rFont val="David"/>
        <family val="2"/>
      </rPr>
      <t>הסמכות נוספות:</t>
    </r>
    <r>
      <rPr>
        <sz val="12"/>
        <rFont val="David"/>
        <family val="2"/>
      </rPr>
      <t xml:space="preserve">
א. עבור כל בקר שהוא בעל תעודת מדריך מוסמך בכיר בצלילה ספורטיבית מטעם ההתאחדות הישראלית לצלילה או דרגה מאמן מדריכים מארגון זר המוכר על ידי הרשות, בהתאם לתקנות הצלילה הספורטיבית (תעודות) (התש"ם – 1980) יינתנו 4 נק' ועד למקסימום 8 נק' עבור שני הבקרים.
ב. עבור כל בקר שהוא בעל הסמכה מארגון צלילה מוכר כמדריך צלילה טכנית מתקדמת הכוללת תערובות גזים ו/או מערכות סגורות, יקבל 1 נק' ועד למקסימום 2 נק' עבור שני הבקרים.
מובהר כי יינתן בכל מקרה לכל היותר נקודה אחת לכל בקר עבור אמת מידה זו גם במקרה של כפל הסמכות.
ג. עבור כל בקר שהוא בעל רישיון "משיט" מטעם משרד התחבורה והבטיחות בדרכים יינתנו 1 נק' עד למקס' 2 נק' עבור שני הבקרים. עבור כל בקר שהוא בעל רישיון "משיט בשכר" מטעם משרד התחבורה והבטיחות בדרכים יינתנו 2 נקודות עד למקס' 4 נקודות עבור שני הבקרים.
הניקוד המקסימלי באמת מידה זו הוא 4 נקודות, לא יינתן כפל ניקוד עבור בקר אחד בעל רישיון משיט בשכר.
הניקוד המקסימלי בסעיף זה הינו 14 נק'.
</t>
    </r>
  </si>
  <si>
    <t>9.5.2.1</t>
  </si>
  <si>
    <t>9.5.2.3</t>
  </si>
  <si>
    <t>9.5.2.3.1</t>
  </si>
  <si>
    <t>9.5.2.3.2</t>
  </si>
  <si>
    <t>9.5.2.4</t>
  </si>
  <si>
    <t>9.5.2.4.1</t>
  </si>
  <si>
    <t>9.5.2.4.2</t>
  </si>
  <si>
    <r>
      <rPr>
        <b/>
        <sz val="12"/>
        <rFont val="David"/>
        <family val="2"/>
      </rPr>
      <t>ניסיון מקצועי במכון רפואה ימית:</t>
    </r>
    <r>
      <rPr>
        <sz val="12"/>
        <rFont val="David"/>
        <family val="2"/>
      </rPr>
      <t xml:space="preserve">
על כל שנתיים ניסיון במכון לרפואה ימית של חיל הים, יקבל המציע 1 נק', עד למקסימום של 6 נק' עבור 12 שנים. 
</t>
    </r>
  </si>
  <si>
    <t>9.5.2.5</t>
  </si>
  <si>
    <t>המציע:</t>
  </si>
  <si>
    <t>הגורם הנבדק</t>
  </si>
  <si>
    <t>המציע :</t>
  </si>
  <si>
    <t>תיאור היכולת הארגונית של המציע והתאמתו לאספקת השירותים</t>
  </si>
  <si>
    <t>ניסיון והיכרות עם תחומי בקרה</t>
  </si>
  <si>
    <t>רמת הבנת המציע את השירותים הנדרשים במכרז</t>
  </si>
  <si>
    <t>כלים לשימור צוות העובדים ורווחתם</t>
  </si>
  <si>
    <t>מחויבות ומוטיבציה לביצוע השירותים</t>
  </si>
  <si>
    <t>ציון מנורמל מציע</t>
  </si>
  <si>
    <t>בקר 1</t>
  </si>
  <si>
    <t>בקר 2</t>
  </si>
  <si>
    <t>ניסיונם המקצועי והיכרותם עם תחום הצלילה</t>
  </si>
  <si>
    <t>בקיאות בסוגי הבקרות הנדרשות ושיטת העבודה לביצוען</t>
  </si>
  <si>
    <t xml:space="preserve">יכולת מתן יעוץ מקצועי </t>
  </si>
  <si>
    <t xml:space="preserve">מחויבות ומוטיבציה לביצוע השירותים </t>
  </si>
  <si>
    <t xml:space="preserve">שליטה בשפה האנגלית </t>
  </si>
  <si>
    <t>התרשמות כללית מהבקרים - ביטחון עצמי, אסרטביות, יכולת סדר וארגון ביכולת הצגת הדברים, צורת חשיבה, שפה גבוהה, אמביציה והבנת חשיבות הפרויקט</t>
  </si>
  <si>
    <t>ציון מנורמל בקר 1</t>
  </si>
  <si>
    <t>ציון מנורמל בקר 2</t>
  </si>
  <si>
    <t>ניסיון מקצועי וניהולי בפרויקטים שונים</t>
  </si>
  <si>
    <t>היכרות עם תחום הצלילה ורשות הצלילה</t>
  </si>
  <si>
    <t>ציון מנורמל מנהל הפרויקט</t>
  </si>
  <si>
    <t>פרמטר (ציון מ 1 - 10)</t>
  </si>
  <si>
    <r>
      <rPr>
        <b/>
        <sz val="12"/>
        <rFont val="David"/>
        <family val="2"/>
      </rPr>
      <t>רופא בעל דרגת פרופסורה:</t>
    </r>
    <r>
      <rPr>
        <sz val="12"/>
        <rFont val="David"/>
        <family val="2"/>
      </rPr>
      <t xml:space="preserve">
רופא שהוא בעל דרגת פרופסורה המוכרת על ידי התאחדות הרופאים בישראל יקבל 2 נק'.
</t>
    </r>
  </si>
  <si>
    <t>ראה לשונית "ראיון"</t>
  </si>
  <si>
    <t>ראה לשונית "חוו"ד מטעם לקוחות קודמים"</t>
  </si>
  <si>
    <t>ניקוד הראיון</t>
  </si>
  <si>
    <t>5.1.6</t>
  </si>
  <si>
    <t>מנהל הפרויקט המוצע יהיה בעל תואר אקדמי, ברמת תואר ראשון ומעלה</t>
  </si>
  <si>
    <r>
      <t xml:space="preserve">המציע עומד בדרישות בדבר העסקת עובדים עם מוגבלות בהתאם </t>
    </r>
    <r>
      <rPr>
        <u/>
        <sz val="12"/>
        <color theme="1"/>
        <rFont val="David"/>
        <family val="2"/>
      </rPr>
      <t>לחוק עסקאות גופים ציבוריים (תיקון מס' 10 והוראת שעה) התשע"ו 2016 ולחוק שוויון זכויות לאנשים עם מוגבלות, התשנ"ח 1998.</t>
    </r>
  </si>
  <si>
    <t>5.2.3.1</t>
  </si>
  <si>
    <t>5.2.3</t>
  </si>
  <si>
    <t>המציע נדרש להציג 2 בקרים - אחד לאיזור הים התיכון ואחד לאיזור אילת, כ"א מהבקרים יעמוד בכל התנאים הבאים, במצטבר:</t>
  </si>
  <si>
    <t>5.2.3.2</t>
  </si>
  <si>
    <t>5.2.3.3</t>
  </si>
  <si>
    <t>5.2.3.4</t>
  </si>
  <si>
    <t>5.2.3.5</t>
  </si>
  <si>
    <t>5.2.3.7</t>
  </si>
  <si>
    <t>5.2.3.6</t>
  </si>
  <si>
    <t>5.2.4.2</t>
  </si>
  <si>
    <t>רופא בעל רישיון ותעודת מומחה מוכרת ע"י משרד הבריאות.</t>
  </si>
  <si>
    <t>המציע - 20 נק'</t>
  </si>
  <si>
    <t>בקרים - 30 נק'</t>
  </si>
  <si>
    <t>מנהל הפרויקט - 12 נק'</t>
  </si>
  <si>
    <t>רופא - 8 נק'</t>
  </si>
  <si>
    <t>ראיון - 30 נק'</t>
  </si>
  <si>
    <t>מציע 1</t>
  </si>
  <si>
    <t>מציע 2</t>
  </si>
  <si>
    <t xml:space="preserve">מציע 3 </t>
  </si>
  <si>
    <t>מס"ד</t>
  </si>
  <si>
    <t>נושא</t>
  </si>
  <si>
    <t>אמדן כמות השירותים לשנה</t>
  </si>
  <si>
    <t>מחיר ליחידה</t>
  </si>
  <si>
    <t>(לא כולל מע"מ)</t>
  </si>
  <si>
    <t>מחיר כולל</t>
  </si>
  <si>
    <t>מחיר כולל*</t>
  </si>
  <si>
    <t>(כולל מע"מ)</t>
  </si>
  <si>
    <t>n</t>
  </si>
  <si>
    <r>
      <t>A</t>
    </r>
    <r>
      <rPr>
        <b/>
        <vertAlign val="subscript"/>
        <sz val="12"/>
        <color rgb="FF000000"/>
        <rFont val="Arial"/>
        <family val="2"/>
      </rPr>
      <t>n</t>
    </r>
  </si>
  <si>
    <r>
      <t>B</t>
    </r>
    <r>
      <rPr>
        <b/>
        <vertAlign val="subscript"/>
        <sz val="12"/>
        <color rgb="FF000000"/>
        <rFont val="Arial"/>
        <family val="2"/>
      </rPr>
      <t>n</t>
    </r>
  </si>
  <si>
    <r>
      <t>C</t>
    </r>
    <r>
      <rPr>
        <b/>
        <vertAlign val="subscript"/>
        <sz val="12"/>
        <color rgb="FF000000"/>
        <rFont val="Arial"/>
        <family val="2"/>
      </rPr>
      <t>n</t>
    </r>
  </si>
  <si>
    <r>
      <t>(=A</t>
    </r>
    <r>
      <rPr>
        <vertAlign val="subscript"/>
        <sz val="12"/>
        <color rgb="FF000000"/>
        <rFont val="Arial"/>
        <family val="2"/>
      </rPr>
      <t>n</t>
    </r>
    <r>
      <rPr>
        <sz val="12"/>
        <color rgb="FF000000"/>
        <rFont val="Arial"/>
        <family val="2"/>
      </rPr>
      <t>XB</t>
    </r>
    <r>
      <rPr>
        <vertAlign val="subscript"/>
        <sz val="12"/>
        <color rgb="FF000000"/>
        <rFont val="Arial"/>
        <family val="2"/>
      </rPr>
      <t>n</t>
    </r>
    <r>
      <rPr>
        <sz val="12"/>
        <color rgb="FF000000"/>
        <rFont val="Arial"/>
        <family val="2"/>
      </rPr>
      <t>)</t>
    </r>
  </si>
  <si>
    <r>
      <t>D</t>
    </r>
    <r>
      <rPr>
        <b/>
        <vertAlign val="subscript"/>
        <sz val="12"/>
        <color rgb="FF000000"/>
        <rFont val="Arial"/>
        <family val="2"/>
      </rPr>
      <t>n</t>
    </r>
  </si>
  <si>
    <r>
      <t>(=C</t>
    </r>
    <r>
      <rPr>
        <vertAlign val="subscript"/>
        <sz val="12"/>
        <color rgb="FF000000"/>
        <rFont val="Arial"/>
        <family val="2"/>
      </rPr>
      <t>n</t>
    </r>
    <r>
      <rPr>
        <sz val="12"/>
        <color rgb="FF000000"/>
        <rFont val="Arial"/>
        <family val="2"/>
      </rPr>
      <t>X1.17)</t>
    </r>
  </si>
  <si>
    <r>
      <t>1.</t>
    </r>
    <r>
      <rPr>
        <sz val="7"/>
        <color rgb="FF000000"/>
        <rFont val="Times New Roman"/>
        <family val="1"/>
      </rPr>
      <t xml:space="preserve">       </t>
    </r>
    <r>
      <rPr>
        <sz val="12"/>
        <color rgb="FF000000"/>
        <rFont val="Arial"/>
        <family val="2"/>
      </rPr>
      <t> </t>
    </r>
  </si>
  <si>
    <t>ביקורת מרכז צלילה</t>
  </si>
  <si>
    <r>
      <t>A</t>
    </r>
    <r>
      <rPr>
        <vertAlign val="subscript"/>
        <sz val="12"/>
        <color rgb="FF000000"/>
        <rFont val="Arial"/>
        <family val="2"/>
      </rPr>
      <t>1</t>
    </r>
    <r>
      <rPr>
        <sz val="12"/>
        <color rgb="FF000000"/>
        <rFont val="Arial"/>
        <family val="2"/>
      </rPr>
      <t>=500</t>
    </r>
  </si>
  <si>
    <r>
      <t>B</t>
    </r>
    <r>
      <rPr>
        <vertAlign val="subscript"/>
        <sz val="12"/>
        <color rgb="FF000000"/>
        <rFont val="Arial"/>
        <family val="2"/>
      </rPr>
      <t>1</t>
    </r>
    <r>
      <rPr>
        <sz val="12"/>
        <color rgb="FF000000"/>
        <rFont val="Arial"/>
        <family val="2"/>
      </rPr>
      <t>=____</t>
    </r>
  </si>
  <si>
    <r>
      <t>C</t>
    </r>
    <r>
      <rPr>
        <vertAlign val="subscript"/>
        <sz val="12"/>
        <color rgb="FF000000"/>
        <rFont val="Arial"/>
        <family val="2"/>
      </rPr>
      <t>1</t>
    </r>
    <r>
      <rPr>
        <sz val="12"/>
        <color rgb="FF000000"/>
        <rFont val="Arial"/>
        <family val="2"/>
      </rPr>
      <t>=____</t>
    </r>
  </si>
  <si>
    <r>
      <t>2.</t>
    </r>
    <r>
      <rPr>
        <sz val="7"/>
        <color rgb="FF000000"/>
        <rFont val="Times New Roman"/>
        <family val="1"/>
      </rPr>
      <t xml:space="preserve">      </t>
    </r>
    <r>
      <rPr>
        <sz val="12"/>
        <color rgb="FF000000"/>
        <rFont val="Arial"/>
        <family val="2"/>
      </rPr>
      <t> </t>
    </r>
  </si>
  <si>
    <t>ביקורת מדריך/קורס</t>
  </si>
  <si>
    <r>
      <t>A</t>
    </r>
    <r>
      <rPr>
        <vertAlign val="subscript"/>
        <sz val="12"/>
        <color rgb="FF000000"/>
        <rFont val="Arial"/>
        <family val="2"/>
      </rPr>
      <t>2</t>
    </r>
    <r>
      <rPr>
        <sz val="12"/>
        <color rgb="FF000000"/>
        <rFont val="Arial"/>
        <family val="2"/>
      </rPr>
      <t>=260</t>
    </r>
  </si>
  <si>
    <r>
      <t>B</t>
    </r>
    <r>
      <rPr>
        <vertAlign val="subscript"/>
        <sz val="12"/>
        <color rgb="FF000000"/>
        <rFont val="Arial"/>
        <family val="2"/>
      </rPr>
      <t>2</t>
    </r>
    <r>
      <rPr>
        <sz val="12"/>
        <color rgb="FF000000"/>
        <rFont val="Arial"/>
        <family val="2"/>
      </rPr>
      <t>=____</t>
    </r>
  </si>
  <si>
    <r>
      <t>C</t>
    </r>
    <r>
      <rPr>
        <vertAlign val="subscript"/>
        <sz val="12"/>
        <color rgb="FF000000"/>
        <rFont val="Arial"/>
        <family val="2"/>
      </rPr>
      <t>2</t>
    </r>
    <r>
      <rPr>
        <sz val="12"/>
        <color rgb="FF000000"/>
        <rFont val="Arial"/>
        <family val="2"/>
      </rPr>
      <t>=____</t>
    </r>
  </si>
  <si>
    <r>
      <t>3.</t>
    </r>
    <r>
      <rPr>
        <sz val="7"/>
        <color rgb="FF000000"/>
        <rFont val="Times New Roman"/>
        <family val="1"/>
      </rPr>
      <t xml:space="preserve">      </t>
    </r>
    <r>
      <rPr>
        <sz val="12"/>
        <color rgb="FF000000"/>
        <rFont val="Arial"/>
        <family val="2"/>
      </rPr>
      <t> </t>
    </r>
  </si>
  <si>
    <t>ביקורת איכות אוויר במרכזי צלילה</t>
  </si>
  <si>
    <r>
      <t>A</t>
    </r>
    <r>
      <rPr>
        <vertAlign val="subscript"/>
        <sz val="12"/>
        <color rgb="FF000000"/>
        <rFont val="Arial"/>
        <family val="2"/>
      </rPr>
      <t>3</t>
    </r>
    <r>
      <rPr>
        <sz val="12"/>
        <color rgb="FF000000"/>
        <rFont val="Arial"/>
        <family val="2"/>
      </rPr>
      <t>=200</t>
    </r>
  </si>
  <si>
    <r>
      <t>B</t>
    </r>
    <r>
      <rPr>
        <vertAlign val="subscript"/>
        <sz val="12"/>
        <color rgb="FF000000"/>
        <rFont val="Arial"/>
        <family val="2"/>
      </rPr>
      <t>3</t>
    </r>
    <r>
      <rPr>
        <sz val="12"/>
        <color rgb="FF000000"/>
        <rFont val="Arial"/>
        <family val="2"/>
      </rPr>
      <t>=____</t>
    </r>
  </si>
  <si>
    <r>
      <t>C</t>
    </r>
    <r>
      <rPr>
        <vertAlign val="subscript"/>
        <sz val="12"/>
        <color rgb="FF000000"/>
        <rFont val="Arial"/>
        <family val="2"/>
      </rPr>
      <t>3</t>
    </r>
    <r>
      <rPr>
        <sz val="12"/>
        <color rgb="FF000000"/>
        <rFont val="Arial"/>
        <family val="2"/>
      </rPr>
      <t>=____</t>
    </r>
  </si>
  <si>
    <r>
      <t>4.</t>
    </r>
    <r>
      <rPr>
        <sz val="7"/>
        <color rgb="FF000000"/>
        <rFont val="Times New Roman"/>
        <family val="1"/>
      </rPr>
      <t xml:space="preserve">      </t>
    </r>
    <r>
      <rPr>
        <sz val="12"/>
        <color rgb="FF000000"/>
        <rFont val="Arial"/>
        <family val="2"/>
      </rPr>
      <t> </t>
    </r>
  </si>
  <si>
    <t>ביקורת נוהל חירום הכוללת איתור צולל והצלה</t>
  </si>
  <si>
    <r>
      <t>A</t>
    </r>
    <r>
      <rPr>
        <vertAlign val="subscript"/>
        <sz val="12"/>
        <color rgb="FF000000"/>
        <rFont val="Arial"/>
        <family val="2"/>
      </rPr>
      <t>4</t>
    </r>
    <r>
      <rPr>
        <sz val="12"/>
        <color rgb="FF000000"/>
        <rFont val="Arial"/>
        <family val="2"/>
      </rPr>
      <t>=65</t>
    </r>
  </si>
  <si>
    <r>
      <t>B</t>
    </r>
    <r>
      <rPr>
        <vertAlign val="subscript"/>
        <sz val="12"/>
        <color rgb="FF000000"/>
        <rFont val="Arial"/>
        <family val="2"/>
      </rPr>
      <t>4</t>
    </r>
    <r>
      <rPr>
        <sz val="12"/>
        <color rgb="FF000000"/>
        <rFont val="Arial"/>
        <family val="2"/>
      </rPr>
      <t>=____</t>
    </r>
  </si>
  <si>
    <r>
      <t>C</t>
    </r>
    <r>
      <rPr>
        <vertAlign val="subscript"/>
        <sz val="12"/>
        <color rgb="FF000000"/>
        <rFont val="Arial"/>
        <family val="2"/>
      </rPr>
      <t>4</t>
    </r>
    <r>
      <rPr>
        <sz val="12"/>
        <color rgb="FF000000"/>
        <rFont val="Arial"/>
        <family val="2"/>
      </rPr>
      <t>=____</t>
    </r>
  </si>
  <si>
    <r>
      <t>5.</t>
    </r>
    <r>
      <rPr>
        <sz val="7"/>
        <color rgb="FF000000"/>
        <rFont val="Times New Roman"/>
        <family val="1"/>
      </rPr>
      <t xml:space="preserve">      </t>
    </r>
    <r>
      <rPr>
        <sz val="12"/>
        <color rgb="FF000000"/>
        <rFont val="Arial"/>
        <family val="2"/>
      </rPr>
      <t> </t>
    </r>
  </si>
  <si>
    <t xml:space="preserve">ביקורת מבחני מדריכים </t>
  </si>
  <si>
    <r>
      <t>A</t>
    </r>
    <r>
      <rPr>
        <vertAlign val="subscript"/>
        <sz val="12"/>
        <color rgb="FF000000"/>
        <rFont val="Arial"/>
        <family val="2"/>
      </rPr>
      <t>5</t>
    </r>
    <r>
      <rPr>
        <sz val="12"/>
        <color rgb="FF000000"/>
        <rFont val="Arial"/>
        <family val="2"/>
      </rPr>
      <t>=50</t>
    </r>
  </si>
  <si>
    <r>
      <t>B</t>
    </r>
    <r>
      <rPr>
        <vertAlign val="subscript"/>
        <sz val="12"/>
        <color rgb="FF000000"/>
        <rFont val="Arial"/>
        <family val="2"/>
      </rPr>
      <t>5</t>
    </r>
    <r>
      <rPr>
        <sz val="12"/>
        <color rgb="FF000000"/>
        <rFont val="Arial"/>
        <family val="2"/>
      </rPr>
      <t>=____</t>
    </r>
  </si>
  <si>
    <r>
      <t>C</t>
    </r>
    <r>
      <rPr>
        <vertAlign val="subscript"/>
        <sz val="12"/>
        <color rgb="FF000000"/>
        <rFont val="Arial"/>
        <family val="2"/>
      </rPr>
      <t>5</t>
    </r>
    <r>
      <rPr>
        <sz val="12"/>
        <color rgb="FF000000"/>
        <rFont val="Arial"/>
        <family val="2"/>
      </rPr>
      <t>=____</t>
    </r>
  </si>
  <si>
    <r>
      <t>6.</t>
    </r>
    <r>
      <rPr>
        <sz val="7"/>
        <color rgb="FF000000"/>
        <rFont val="Times New Roman"/>
        <family val="1"/>
      </rPr>
      <t xml:space="preserve">      </t>
    </r>
    <r>
      <rPr>
        <sz val="12"/>
        <color rgb="FF000000"/>
        <rFont val="Arial"/>
        <family val="2"/>
      </rPr>
      <t> </t>
    </r>
  </si>
  <si>
    <t>בדיקת אירוע/תאונת צלילה</t>
  </si>
  <si>
    <t>ללא עבירת משמעת</t>
  </si>
  <si>
    <r>
      <t>A</t>
    </r>
    <r>
      <rPr>
        <vertAlign val="subscript"/>
        <sz val="12"/>
        <color rgb="FF000000"/>
        <rFont val="Arial"/>
        <family val="2"/>
      </rPr>
      <t>6</t>
    </r>
    <r>
      <rPr>
        <sz val="12"/>
        <color rgb="FF000000"/>
        <rFont val="Arial"/>
        <family val="2"/>
      </rPr>
      <t>=45</t>
    </r>
  </si>
  <si>
    <r>
      <t>B</t>
    </r>
    <r>
      <rPr>
        <vertAlign val="subscript"/>
        <sz val="12"/>
        <color rgb="FF000000"/>
        <rFont val="Arial"/>
        <family val="2"/>
      </rPr>
      <t>6</t>
    </r>
    <r>
      <rPr>
        <sz val="12"/>
        <color rgb="FF000000"/>
        <rFont val="Arial"/>
        <family val="2"/>
      </rPr>
      <t>=____</t>
    </r>
  </si>
  <si>
    <r>
      <t>C</t>
    </r>
    <r>
      <rPr>
        <vertAlign val="subscript"/>
        <sz val="12"/>
        <color rgb="FF000000"/>
        <rFont val="Arial"/>
        <family val="2"/>
      </rPr>
      <t>6</t>
    </r>
    <r>
      <rPr>
        <sz val="12"/>
        <color rgb="FF000000"/>
        <rFont val="Arial"/>
        <family val="2"/>
      </rPr>
      <t>=____</t>
    </r>
  </si>
  <si>
    <r>
      <t>7.</t>
    </r>
    <r>
      <rPr>
        <sz val="7"/>
        <color rgb="FF000000"/>
        <rFont val="Times New Roman"/>
        <family val="1"/>
      </rPr>
      <t xml:space="preserve">      </t>
    </r>
    <r>
      <rPr>
        <sz val="12"/>
        <color rgb="FF000000"/>
        <rFont val="Arial"/>
        <family val="2"/>
      </rPr>
      <t> </t>
    </r>
  </si>
  <si>
    <t>חשד לעבירת משמעת</t>
  </si>
  <si>
    <r>
      <t>A</t>
    </r>
    <r>
      <rPr>
        <vertAlign val="subscript"/>
        <sz val="12"/>
        <color rgb="FF000000"/>
        <rFont val="Arial"/>
        <family val="2"/>
      </rPr>
      <t>7</t>
    </r>
    <r>
      <rPr>
        <sz val="12"/>
        <color rgb="FF000000"/>
        <rFont val="Arial"/>
        <family val="2"/>
      </rPr>
      <t>=25</t>
    </r>
  </si>
  <si>
    <r>
      <t>B</t>
    </r>
    <r>
      <rPr>
        <vertAlign val="subscript"/>
        <sz val="12"/>
        <color rgb="FF000000"/>
        <rFont val="Arial"/>
        <family val="2"/>
      </rPr>
      <t>7</t>
    </r>
    <r>
      <rPr>
        <sz val="12"/>
        <color rgb="FF000000"/>
        <rFont val="Arial"/>
        <family val="2"/>
      </rPr>
      <t>=____</t>
    </r>
  </si>
  <si>
    <r>
      <t>C</t>
    </r>
    <r>
      <rPr>
        <vertAlign val="subscript"/>
        <sz val="12"/>
        <color rgb="FF000000"/>
        <rFont val="Arial"/>
        <family val="2"/>
      </rPr>
      <t>7</t>
    </r>
    <r>
      <rPr>
        <sz val="12"/>
        <color rgb="FF000000"/>
        <rFont val="Arial"/>
        <family val="2"/>
      </rPr>
      <t>=____</t>
    </r>
  </si>
  <si>
    <r>
      <t>8.</t>
    </r>
    <r>
      <rPr>
        <sz val="7"/>
        <color rgb="FF000000"/>
        <rFont val="Times New Roman"/>
        <family val="1"/>
      </rPr>
      <t xml:space="preserve">      </t>
    </r>
    <r>
      <rPr>
        <sz val="12"/>
        <color rgb="FF000000"/>
        <rFont val="Arial"/>
        <family val="2"/>
      </rPr>
      <t> </t>
    </r>
  </si>
  <si>
    <t>תאונה קטלנית</t>
  </si>
  <si>
    <r>
      <t>A</t>
    </r>
    <r>
      <rPr>
        <vertAlign val="subscript"/>
        <sz val="12"/>
        <color rgb="FF000000"/>
        <rFont val="Arial"/>
        <family val="2"/>
      </rPr>
      <t>8</t>
    </r>
    <r>
      <rPr>
        <sz val="12"/>
        <color rgb="FF000000"/>
        <rFont val="Arial"/>
        <family val="2"/>
      </rPr>
      <t>=2</t>
    </r>
  </si>
  <si>
    <r>
      <t>B</t>
    </r>
    <r>
      <rPr>
        <vertAlign val="subscript"/>
        <sz val="12"/>
        <color rgb="FF000000"/>
        <rFont val="Arial"/>
        <family val="2"/>
      </rPr>
      <t>8</t>
    </r>
    <r>
      <rPr>
        <sz val="12"/>
        <color rgb="FF000000"/>
        <rFont val="Arial"/>
        <family val="2"/>
      </rPr>
      <t>=____</t>
    </r>
  </si>
  <si>
    <r>
      <t>C</t>
    </r>
    <r>
      <rPr>
        <vertAlign val="subscript"/>
        <sz val="12"/>
        <color rgb="FF000000"/>
        <rFont val="Arial"/>
        <family val="2"/>
      </rPr>
      <t>8</t>
    </r>
    <r>
      <rPr>
        <sz val="12"/>
        <color rgb="FF000000"/>
        <rFont val="Arial"/>
        <family val="2"/>
      </rPr>
      <t>=____</t>
    </r>
  </si>
  <si>
    <t>*המע"מ יצויין לפי שיעור המע"מ במועד האחרון להגשת ההצעות, גוף הפטור ממע"מ יציין בעמודה זו מחיר זהה למחיר המצויין בעמודה מחיר כולל.</t>
  </si>
  <si>
    <t>מחיר עבור רכיבי שירותים נוספים</t>
  </si>
  <si>
    <r>
      <t>9.</t>
    </r>
    <r>
      <rPr>
        <sz val="7"/>
        <color rgb="FF000000"/>
        <rFont val="Times New Roman"/>
        <family val="1"/>
      </rPr>
      <t xml:space="preserve">      </t>
    </r>
    <r>
      <rPr>
        <sz val="12"/>
        <color rgb="FF000000"/>
        <rFont val="Arial"/>
        <family val="2"/>
      </rPr>
      <t> </t>
    </r>
  </si>
  <si>
    <t>השתלמויות מקצועיות למנהלי מרכזי הצלילה</t>
  </si>
  <si>
    <r>
      <t>A</t>
    </r>
    <r>
      <rPr>
        <vertAlign val="subscript"/>
        <sz val="12"/>
        <color rgb="FF000000"/>
        <rFont val="Arial"/>
        <family val="2"/>
      </rPr>
      <t>9</t>
    </r>
    <r>
      <rPr>
        <sz val="12"/>
        <color rgb="FF000000"/>
        <rFont val="Arial"/>
        <family val="2"/>
      </rPr>
      <t>=6</t>
    </r>
  </si>
  <si>
    <r>
      <t>B</t>
    </r>
    <r>
      <rPr>
        <vertAlign val="subscript"/>
        <sz val="12"/>
        <color rgb="FF000000"/>
        <rFont val="Arial"/>
        <family val="2"/>
      </rPr>
      <t>9</t>
    </r>
    <r>
      <rPr>
        <sz val="12"/>
        <color rgb="FF000000"/>
        <rFont val="Arial"/>
        <family val="2"/>
      </rPr>
      <t>=____</t>
    </r>
  </si>
  <si>
    <r>
      <t>C</t>
    </r>
    <r>
      <rPr>
        <vertAlign val="subscript"/>
        <sz val="12"/>
        <color rgb="FF000000"/>
        <rFont val="Arial"/>
        <family val="2"/>
      </rPr>
      <t>9</t>
    </r>
    <r>
      <rPr>
        <sz val="12"/>
        <color rgb="FF000000"/>
        <rFont val="Arial"/>
        <family val="2"/>
      </rPr>
      <t>=____</t>
    </r>
  </si>
  <si>
    <r>
      <t>10.</t>
    </r>
    <r>
      <rPr>
        <sz val="7"/>
        <color rgb="FF000000"/>
        <rFont val="Times New Roman"/>
        <family val="1"/>
      </rPr>
      <t xml:space="preserve">   </t>
    </r>
    <r>
      <rPr>
        <sz val="12"/>
        <color rgb="FF000000"/>
        <rFont val="Arial"/>
        <family val="2"/>
      </rPr>
      <t> </t>
    </r>
  </si>
  <si>
    <t>השתלמויות מקצועיות לראשי ארגוני הצלילה</t>
  </si>
  <si>
    <r>
      <t>A</t>
    </r>
    <r>
      <rPr>
        <vertAlign val="subscript"/>
        <sz val="12"/>
        <color rgb="FF000000"/>
        <rFont val="Arial"/>
        <family val="2"/>
      </rPr>
      <t>10</t>
    </r>
    <r>
      <rPr>
        <sz val="12"/>
        <color rgb="FF000000"/>
        <rFont val="Arial"/>
        <family val="2"/>
      </rPr>
      <t>=2</t>
    </r>
  </si>
  <si>
    <r>
      <t>B</t>
    </r>
    <r>
      <rPr>
        <vertAlign val="subscript"/>
        <sz val="12"/>
        <color rgb="FF000000"/>
        <rFont val="Arial"/>
        <family val="2"/>
      </rPr>
      <t>10</t>
    </r>
    <r>
      <rPr>
        <sz val="12"/>
        <color rgb="FF000000"/>
        <rFont val="Arial"/>
        <family val="2"/>
      </rPr>
      <t>=____</t>
    </r>
  </si>
  <si>
    <r>
      <t>C</t>
    </r>
    <r>
      <rPr>
        <vertAlign val="subscript"/>
        <sz val="12"/>
        <color rgb="FF000000"/>
        <rFont val="Arial"/>
        <family val="2"/>
      </rPr>
      <t>10</t>
    </r>
    <r>
      <rPr>
        <sz val="12"/>
        <color rgb="FF000000"/>
        <rFont val="Arial"/>
        <family val="2"/>
      </rPr>
      <t>=____</t>
    </r>
  </si>
  <si>
    <r>
      <t>11.</t>
    </r>
    <r>
      <rPr>
        <sz val="7"/>
        <color rgb="FF000000"/>
        <rFont val="Times New Roman"/>
        <family val="1"/>
      </rPr>
      <t xml:space="preserve">    </t>
    </r>
    <r>
      <rPr>
        <sz val="12"/>
        <color rgb="FF000000"/>
        <rFont val="Arial"/>
        <family val="2"/>
      </rPr>
      <t> </t>
    </r>
  </si>
  <si>
    <r>
      <t xml:space="preserve">מפגשי ייעוץ ליועצי/מומחי </t>
    </r>
    <r>
      <rPr>
        <sz val="12"/>
        <color rgb="FF000000"/>
        <rFont val="Arial"/>
        <family val="2"/>
      </rPr>
      <t>צלילה</t>
    </r>
  </si>
  <si>
    <r>
      <t>A</t>
    </r>
    <r>
      <rPr>
        <vertAlign val="subscript"/>
        <sz val="12"/>
        <color rgb="FF000000"/>
        <rFont val="Arial"/>
        <family val="2"/>
      </rPr>
      <t>11</t>
    </r>
    <r>
      <rPr>
        <sz val="12"/>
        <color rgb="FF000000"/>
        <rFont val="Arial"/>
        <family val="2"/>
      </rPr>
      <t>=8</t>
    </r>
  </si>
  <si>
    <r>
      <t>B</t>
    </r>
    <r>
      <rPr>
        <vertAlign val="subscript"/>
        <sz val="12"/>
        <color rgb="FF000000"/>
        <rFont val="Arial"/>
        <family val="2"/>
      </rPr>
      <t>11</t>
    </r>
    <r>
      <rPr>
        <sz val="12"/>
        <color rgb="FF000000"/>
        <rFont val="Arial"/>
        <family val="2"/>
      </rPr>
      <t>=____</t>
    </r>
  </si>
  <si>
    <r>
      <t>C</t>
    </r>
    <r>
      <rPr>
        <vertAlign val="subscript"/>
        <sz val="12"/>
        <color rgb="FF000000"/>
        <rFont val="Arial"/>
        <family val="2"/>
      </rPr>
      <t>11</t>
    </r>
    <r>
      <rPr>
        <sz val="12"/>
        <color rgb="FF000000"/>
        <rFont val="Arial"/>
        <family val="2"/>
      </rPr>
      <t>=____</t>
    </r>
  </si>
  <si>
    <r>
      <t>12.</t>
    </r>
    <r>
      <rPr>
        <sz val="7"/>
        <color rgb="FF000000"/>
        <rFont val="Times New Roman"/>
        <family val="1"/>
      </rPr>
      <t xml:space="preserve">   </t>
    </r>
    <r>
      <rPr>
        <sz val="12"/>
        <color rgb="FF000000"/>
        <rFont val="Arial"/>
        <family val="2"/>
      </rPr>
      <t> </t>
    </r>
  </si>
  <si>
    <t>שירותי רישוי</t>
  </si>
  <si>
    <t>(כולל הפקת תעודות רישוי)</t>
  </si>
  <si>
    <r>
      <t xml:space="preserve">(יש לציין מחיר </t>
    </r>
    <r>
      <rPr>
        <b/>
        <sz val="12"/>
        <color rgb="FF000000"/>
        <rFont val="Arial"/>
        <family val="2"/>
      </rPr>
      <t>חודשי</t>
    </r>
    <r>
      <rPr>
        <sz val="12"/>
        <color rgb="FF000000"/>
        <rFont val="Arial"/>
        <family val="2"/>
      </rPr>
      <t>)</t>
    </r>
  </si>
  <si>
    <r>
      <t>A</t>
    </r>
    <r>
      <rPr>
        <vertAlign val="subscript"/>
        <sz val="12"/>
        <color rgb="FF000000"/>
        <rFont val="Arial"/>
        <family val="2"/>
      </rPr>
      <t>12</t>
    </r>
    <r>
      <rPr>
        <sz val="12"/>
        <color rgb="FF000000"/>
        <rFont val="Arial"/>
        <family val="2"/>
      </rPr>
      <t>=12</t>
    </r>
  </si>
  <si>
    <r>
      <t>B</t>
    </r>
    <r>
      <rPr>
        <vertAlign val="subscript"/>
        <sz val="12"/>
        <color rgb="FF000000"/>
        <rFont val="Arial"/>
        <family val="2"/>
      </rPr>
      <t>12</t>
    </r>
    <r>
      <rPr>
        <sz val="12"/>
        <color rgb="FF000000"/>
        <rFont val="Arial"/>
        <family val="2"/>
      </rPr>
      <t>=____</t>
    </r>
  </si>
  <si>
    <r>
      <t>C</t>
    </r>
    <r>
      <rPr>
        <vertAlign val="subscript"/>
        <sz val="12"/>
        <color rgb="FF000000"/>
        <rFont val="Arial"/>
        <family val="2"/>
      </rPr>
      <t>12</t>
    </r>
    <r>
      <rPr>
        <sz val="12"/>
        <color rgb="FF000000"/>
        <rFont val="Arial"/>
        <family val="2"/>
      </rPr>
      <t>=____</t>
    </r>
  </si>
  <si>
    <r>
      <t>13.</t>
    </r>
    <r>
      <rPr>
        <sz val="7"/>
        <color rgb="FF000000"/>
        <rFont val="Times New Roman"/>
        <family val="1"/>
      </rPr>
      <t xml:space="preserve">   </t>
    </r>
    <r>
      <rPr>
        <sz val="12"/>
        <color rgb="FF000000"/>
        <rFont val="Arial"/>
        <family val="2"/>
      </rPr>
      <t> </t>
    </r>
  </si>
  <si>
    <t>מחיר חודשי לייעוץ רפואי</t>
  </si>
  <si>
    <r>
      <t>A</t>
    </r>
    <r>
      <rPr>
        <vertAlign val="subscript"/>
        <sz val="12"/>
        <color rgb="FF000000"/>
        <rFont val="Arial"/>
        <family val="2"/>
      </rPr>
      <t>13</t>
    </r>
    <r>
      <rPr>
        <sz val="12"/>
        <color rgb="FF000000"/>
        <rFont val="Arial"/>
        <family val="2"/>
      </rPr>
      <t>=12</t>
    </r>
  </si>
  <si>
    <r>
      <t>B</t>
    </r>
    <r>
      <rPr>
        <vertAlign val="subscript"/>
        <sz val="12"/>
        <color rgb="FF000000"/>
        <rFont val="Arial"/>
        <family val="2"/>
      </rPr>
      <t>13</t>
    </r>
    <r>
      <rPr>
        <sz val="12"/>
        <color rgb="FF000000"/>
        <rFont val="Arial"/>
        <family val="2"/>
      </rPr>
      <t>=____</t>
    </r>
  </si>
  <si>
    <r>
      <t>C</t>
    </r>
    <r>
      <rPr>
        <vertAlign val="subscript"/>
        <sz val="12"/>
        <color rgb="FF000000"/>
        <rFont val="Arial"/>
        <family val="2"/>
      </rPr>
      <t>13</t>
    </r>
    <r>
      <rPr>
        <sz val="12"/>
        <color rgb="FF000000"/>
        <rFont val="Arial"/>
        <family val="2"/>
      </rPr>
      <t>=____</t>
    </r>
  </si>
  <si>
    <t>*המע"מ יצויין לפי שיעור המע"מ במועד האחרון להגשת ההצעות, גוף הפטור ממע"מ יציין בעמודה זו מחיר זהה למחיר המצויין בעמודה מחיר כולל</t>
  </si>
  <si>
    <t>עלות להשוואה של ההצעה של רכיב א</t>
  </si>
  <si>
    <t>סכימת רכיבי המחיר</t>
  </si>
  <si>
    <t>מציע 3</t>
  </si>
  <si>
    <t xml:space="preserve">מציע 1 </t>
  </si>
  <si>
    <t xml:space="preserve">מציע 2 </t>
  </si>
  <si>
    <t>ציון איכות - 60%</t>
  </si>
  <si>
    <t>ציון מחיר - 40%</t>
  </si>
  <si>
    <t>ציון משוקלל -100%</t>
  </si>
  <si>
    <t>העלות המינימאלית</t>
  </si>
  <si>
    <t xml:space="preserve"> מציע 1</t>
  </si>
  <si>
    <t>9.5.2</t>
  </si>
  <si>
    <t xml:space="preserve">מציע 4 </t>
  </si>
  <si>
    <t xml:space="preserve">מציע 5 </t>
  </si>
  <si>
    <t>מראיינים מטעם המשרד: אדם, יואב, עדי</t>
  </si>
  <si>
    <t>מציע 4</t>
  </si>
  <si>
    <t>מציע 5</t>
  </si>
  <si>
    <t xml:space="preserve">שם המציע </t>
  </si>
  <si>
    <t xml:space="preserve">       </t>
  </si>
  <si>
    <t>עשו פרויקט גדול עימו, גייסו עוד כוח אדם לצורך עמידה בלו"ז</t>
  </si>
  <si>
    <t>20.12.20</t>
  </si>
  <si>
    <t>יאיר שחם</t>
  </si>
  <si>
    <t>מנהל פרויקטים</t>
  </si>
  <si>
    <t>השלטון המקומי</t>
  </si>
  <si>
    <t>לא ענה</t>
  </si>
  <si>
    <t>052-3323887</t>
  </si>
  <si>
    <t xml:space="preserve">עמידר החדשה </t>
  </si>
  <si>
    <t>משרד הביטחון</t>
  </si>
  <si>
    <t xml:space="preserve">תכללו את כל משק החשמל בצוק איתן </t>
  </si>
  <si>
    <t>התרשמות כללית מהמנהל  - ביטחון עצמי, יכולת סדר וארגון ביכולת הצגת הדברים, צורת חשיבה, שפה גבוהה, אמביציה והבנת חשיבות הפרויקט</t>
  </si>
  <si>
    <r>
      <rPr>
        <b/>
        <sz val="12"/>
        <rFont val="David"/>
        <family val="2"/>
      </rPr>
      <t>ניסיון בהסמכה כמדריך בוחן ובהסמכת צוללים :</t>
    </r>
    <r>
      <rPr>
        <sz val="12"/>
        <rFont val="David"/>
        <family val="2"/>
      </rPr>
      <t xml:space="preserve">
א. מנהל פרויקט שהינו בעל הסמכה כמדריך בוחן מטעם ארגון צלילה מוכר בישראל, יקבל 3 נק'.
ב. מנהל פרויקט שהינו בעל ניסיון בהסמכת 500 צוללים לפחות בישראל, ברמות שונות, יקבל 3 נק'.
</t>
    </r>
  </si>
  <si>
    <t>ציון כולל למכרז</t>
  </si>
  <si>
    <t>ניקוד סופי הצעות:</t>
  </si>
  <si>
    <r>
      <rPr>
        <sz val="7"/>
        <color theme="1"/>
        <rFont val="Times New Roman"/>
        <family val="1"/>
      </rPr>
      <t xml:space="preserve"> </t>
    </r>
    <r>
      <rPr>
        <sz val="12"/>
        <color theme="1"/>
        <rFont val="Arial"/>
        <family val="2"/>
      </rPr>
      <t>מחזיק בתעודת הסמכה להדרכת צלילה בתוקף מטעם ארגון צלילה מוכר בישראל למשך חמש שנים לפחות במהלך חמש עשרה השנים האחרונות.</t>
    </r>
  </si>
  <si>
    <r>
      <rPr>
        <b/>
        <sz val="12"/>
        <rFont val="David"/>
        <family val="2"/>
      </rPr>
      <t>ניסיון בניהול מקצועי של מרכז צלילה:</t>
    </r>
    <r>
      <rPr>
        <sz val="12"/>
        <rFont val="David"/>
        <family val="2"/>
      </rPr>
      <t xml:space="preserve">
ייבדק ניסיון מנהל הפרויקט המוצע בניהול מרכז צלילה בחמש עשרה השנים האחרונות הקודמות למועד האחרון להגשת ההצעות. על כל שנת ניהול יינתנו 3 נק' ועד למקסימום של 6 נק'.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</si>
</sst>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37">
    <font>
      <sz val="11"/>
      <color theme="1"/>
      <name val="Arial"/>
      <family val="2"/>
      <charset val="177"/>
      <scheme val="minor"/>
    </font>
    <font>
      <sz val="11"/>
      <color theme="1"/>
      <name val="Arial"/>
      <family val="2"/>
      <charset val="177"/>
      <scheme val="minor"/>
    </font>
    <font>
      <b/>
      <sz val="11"/>
      <color theme="1"/>
      <name val="Arial"/>
      <family val="2"/>
      <charset val="177"/>
      <scheme val="minor"/>
    </font>
    <font>
      <b/>
      <sz val="12"/>
      <name val="David"/>
      <family val="2"/>
      <charset val="177"/>
    </font>
    <font>
      <b/>
      <sz val="14"/>
      <name val="David"/>
      <family val="2"/>
      <charset val="177"/>
    </font>
    <font>
      <sz val="12"/>
      <name val="David"/>
      <family val="2"/>
      <charset val="177"/>
    </font>
    <font>
      <sz val="12"/>
      <name val="David"/>
      <family val="2"/>
    </font>
    <font>
      <b/>
      <sz val="16"/>
      <color theme="0"/>
      <name val="David"/>
      <family val="2"/>
      <charset val="177"/>
    </font>
    <font>
      <b/>
      <sz val="12"/>
      <name val="David"/>
      <family val="2"/>
    </font>
    <font>
      <b/>
      <sz val="12"/>
      <color rgb="FF000000"/>
      <name val="David"/>
      <family val="2"/>
      <charset val="177"/>
    </font>
    <font>
      <b/>
      <sz val="11"/>
      <color theme="1"/>
      <name val="David"/>
      <family val="2"/>
    </font>
    <font>
      <b/>
      <sz val="11"/>
      <name val="Arial"/>
      <family val="2"/>
    </font>
    <font>
      <sz val="14"/>
      <color theme="1"/>
      <name val="Arial"/>
      <family val="2"/>
      <charset val="177"/>
    </font>
    <font>
      <b/>
      <sz val="12"/>
      <color theme="1"/>
      <name val="David"/>
      <family val="2"/>
    </font>
    <font>
      <sz val="12"/>
      <color theme="1"/>
      <name val="David"/>
      <family val="2"/>
    </font>
    <font>
      <u/>
      <sz val="11"/>
      <color theme="10"/>
      <name val="Arial"/>
      <family val="2"/>
      <charset val="177"/>
      <scheme val="minor"/>
    </font>
    <font>
      <sz val="11"/>
      <color theme="1"/>
      <name val="David"/>
      <family val="2"/>
    </font>
    <font>
      <b/>
      <sz val="12"/>
      <color theme="0"/>
      <name val="David"/>
      <family val="2"/>
    </font>
    <font>
      <b/>
      <sz val="12"/>
      <color theme="1"/>
      <name val="David"/>
      <family val="2"/>
      <charset val="177"/>
    </font>
    <font>
      <b/>
      <sz val="16"/>
      <color theme="1"/>
      <name val="David"/>
      <family val="2"/>
      <charset val="177"/>
    </font>
    <font>
      <b/>
      <sz val="11"/>
      <color theme="1"/>
      <name val="David"/>
      <family val="2"/>
      <charset val="177"/>
    </font>
    <font>
      <b/>
      <sz val="11"/>
      <name val="David"/>
      <family val="2"/>
      <charset val="177"/>
    </font>
    <font>
      <sz val="11"/>
      <color theme="1"/>
      <name val="David"/>
      <family val="2"/>
      <charset val="177"/>
    </font>
    <font>
      <sz val="11"/>
      <name val="David"/>
      <family val="2"/>
      <charset val="177"/>
    </font>
    <font>
      <u/>
      <sz val="12"/>
      <color theme="1"/>
      <name val="David"/>
      <family val="2"/>
    </font>
    <font>
      <b/>
      <sz val="12"/>
      <color rgb="FF000000"/>
      <name val="Arial"/>
      <family val="2"/>
    </font>
    <font>
      <sz val="12"/>
      <color rgb="FF000000"/>
      <name val="Arial"/>
      <family val="2"/>
    </font>
    <font>
      <b/>
      <vertAlign val="subscript"/>
      <sz val="12"/>
      <color rgb="FF000000"/>
      <name val="Arial"/>
      <family val="2"/>
    </font>
    <font>
      <vertAlign val="subscript"/>
      <sz val="12"/>
      <color rgb="FF000000"/>
      <name val="Arial"/>
      <family val="2"/>
    </font>
    <font>
      <sz val="7"/>
      <color rgb="FF000000"/>
      <name val="Times New Roman"/>
      <family val="1"/>
    </font>
    <font>
      <sz val="12"/>
      <color theme="1"/>
      <name val="Arial"/>
      <family val="2"/>
    </font>
    <font>
      <b/>
      <u/>
      <sz val="12"/>
      <color theme="1"/>
      <name val="Arial"/>
      <family val="2"/>
    </font>
    <font>
      <b/>
      <sz val="11"/>
      <color theme="1"/>
      <name val="Arial"/>
      <family val="2"/>
      <scheme val="minor"/>
    </font>
    <font>
      <b/>
      <sz val="12"/>
      <color theme="1"/>
      <name val="Arial"/>
      <family val="2"/>
      <scheme val="minor"/>
    </font>
    <font>
      <b/>
      <sz val="12"/>
      <color theme="1"/>
      <name val="Arial"/>
      <family val="2"/>
    </font>
    <font>
      <b/>
      <sz val="11"/>
      <color rgb="FFFF0000"/>
      <name val="Arial"/>
      <family val="2"/>
      <scheme val="minor"/>
    </font>
    <font>
      <sz val="7"/>
      <color theme="1"/>
      <name val="Times New Roman"/>
      <family val="1"/>
    </font>
  </fonts>
  <fills count="27">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499984740745262"/>
        <bgColor indexed="64"/>
      </patternFill>
    </fill>
    <fill>
      <patternFill patternType="solid">
        <fgColor theme="1" tint="0.249977111117893"/>
        <bgColor indexed="64"/>
      </patternFill>
    </fill>
    <fill>
      <patternFill patternType="solid">
        <fgColor rgb="FF92CDDC"/>
        <bgColor rgb="FF000000"/>
      </patternFill>
    </fill>
    <fill>
      <patternFill patternType="solid">
        <fgColor rgb="FFB7DEE8"/>
        <bgColor rgb="FF000000"/>
      </patternFill>
    </fill>
    <fill>
      <patternFill patternType="solid">
        <fgColor rgb="FFDAEEF3"/>
        <bgColor rgb="FF000000"/>
      </patternFill>
    </fill>
    <fill>
      <patternFill patternType="solid">
        <fgColor rgb="FFE4DFEC"/>
        <bgColor rgb="FF000000"/>
      </patternFill>
    </fill>
    <fill>
      <patternFill patternType="solid">
        <fgColor rgb="FFFDE9D9"/>
        <bgColor rgb="FF000000"/>
      </patternFill>
    </fill>
    <fill>
      <patternFill patternType="solid">
        <fgColor theme="3" tint="0.39997558519241921"/>
        <bgColor rgb="FF000000"/>
      </patternFill>
    </fill>
    <fill>
      <patternFill patternType="solid">
        <fgColor theme="0"/>
        <bgColor indexed="64"/>
      </patternFill>
    </fill>
    <fill>
      <patternFill patternType="solid">
        <fgColor theme="4" tint="0.39997558519241921"/>
        <bgColor indexed="64"/>
      </patternFill>
    </fill>
    <fill>
      <patternFill patternType="solid">
        <fgColor theme="4" tint="-0.249977111117893"/>
        <bgColor rgb="FF000000"/>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rgb="FFD9D9D9"/>
        <bgColor indexed="64"/>
      </patternFill>
    </fill>
    <fill>
      <patternFill patternType="solid">
        <fgColor theme="5" tint="0.39997558519241921"/>
        <bgColor indexed="64"/>
      </patternFill>
    </fill>
  </fills>
  <borders count="91">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rgb="FF000000"/>
      </top>
      <bottom/>
      <diagonal/>
    </border>
    <border>
      <left/>
      <right style="medium">
        <color indexed="64"/>
      </right>
      <top style="medium">
        <color rgb="FF000000"/>
      </top>
      <bottom/>
      <diagonal/>
    </border>
    <border>
      <left/>
      <right style="medium">
        <color indexed="64"/>
      </right>
      <top style="thin">
        <color indexed="64"/>
      </top>
      <bottom style="thin">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3">
    <xf numFmtId="0" fontId="0" fillId="0" borderId="0"/>
    <xf numFmtId="9" fontId="1" fillId="0" borderId="0" applyFont="0" applyFill="0" applyBorder="0" applyAlignment="0" applyProtection="0"/>
    <xf numFmtId="0" fontId="15" fillId="0" borderId="0" applyNumberFormat="0" applyFill="0" applyBorder="0" applyAlignment="0" applyProtection="0"/>
  </cellStyleXfs>
  <cellXfs count="404">
    <xf numFmtId="0" fontId="0" fillId="0" borderId="0" xfId="0"/>
    <xf numFmtId="0" fontId="3" fillId="5" borderId="1" xfId="0" applyFont="1" applyFill="1" applyBorder="1" applyAlignment="1" applyProtection="1">
      <alignment horizontal="center" vertical="center" wrapText="1" readingOrder="2"/>
      <protection hidden="1"/>
    </xf>
    <xf numFmtId="0" fontId="3" fillId="5" borderId="3" xfId="0" applyFont="1" applyFill="1" applyBorder="1" applyAlignment="1" applyProtection="1">
      <alignment horizontal="center" vertical="center" wrapText="1" readingOrder="2"/>
      <protection hidden="1"/>
    </xf>
    <xf numFmtId="9" fontId="3" fillId="3" borderId="21" xfId="1" applyFont="1" applyFill="1" applyBorder="1" applyAlignment="1" applyProtection="1">
      <alignment horizontal="center" vertical="center" wrapText="1" readingOrder="2"/>
      <protection hidden="1"/>
    </xf>
    <xf numFmtId="164" fontId="3" fillId="2" borderId="22" xfId="0" applyNumberFormat="1" applyFont="1" applyFill="1" applyBorder="1" applyAlignment="1" applyProtection="1">
      <alignment horizontal="center" vertical="center" wrapText="1" readingOrder="2"/>
      <protection hidden="1"/>
    </xf>
    <xf numFmtId="9" fontId="7" fillId="10" borderId="6" xfId="1" applyFont="1" applyFill="1" applyBorder="1" applyAlignment="1" applyProtection="1">
      <alignment horizontal="center" vertical="center" wrapText="1" readingOrder="2"/>
      <protection hidden="1"/>
    </xf>
    <xf numFmtId="0" fontId="4" fillId="8" borderId="4" xfId="0" applyFont="1" applyFill="1" applyBorder="1" applyAlignment="1" applyProtection="1">
      <alignment horizontal="center" vertical="center" wrapText="1" readingOrder="2"/>
      <protection hidden="1"/>
    </xf>
    <xf numFmtId="1" fontId="2" fillId="8" borderId="6" xfId="1" applyNumberFormat="1" applyFont="1" applyFill="1" applyBorder="1" applyAlignment="1">
      <alignment horizontal="center" vertical="center"/>
    </xf>
    <xf numFmtId="0" fontId="3" fillId="4" borderId="6" xfId="0" applyFont="1" applyFill="1" applyBorder="1" applyAlignment="1" applyProtection="1">
      <alignment horizontal="center" vertical="center" wrapText="1" readingOrder="2"/>
      <protection hidden="1"/>
    </xf>
    <xf numFmtId="0" fontId="3" fillId="4" borderId="27" xfId="0" applyFont="1" applyFill="1" applyBorder="1" applyAlignment="1" applyProtection="1">
      <alignment horizontal="center" vertical="center" wrapText="1" readingOrder="2"/>
      <protection hidden="1"/>
    </xf>
    <xf numFmtId="0" fontId="3" fillId="6" borderId="1" xfId="0" applyFont="1" applyFill="1" applyBorder="1" applyAlignment="1" applyProtection="1">
      <alignment horizontal="center" vertical="center" wrapText="1" readingOrder="2"/>
      <protection hidden="1"/>
    </xf>
    <xf numFmtId="0" fontId="13" fillId="20" borderId="1" xfId="0" applyFont="1" applyFill="1" applyBorder="1" applyAlignment="1" applyProtection="1">
      <alignment horizontal="center" vertical="center" wrapText="1"/>
      <protection hidden="1"/>
    </xf>
    <xf numFmtId="0" fontId="13" fillId="20" borderId="11" xfId="0" applyFont="1" applyFill="1" applyBorder="1" applyAlignment="1" applyProtection="1">
      <alignment horizontal="center" vertical="center" readingOrder="2"/>
      <protection hidden="1"/>
    </xf>
    <xf numFmtId="0" fontId="14" fillId="0" borderId="0" xfId="0" applyFont="1"/>
    <xf numFmtId="0" fontId="13" fillId="20" borderId="41" xfId="0" applyFont="1" applyFill="1" applyBorder="1" applyAlignment="1" applyProtection="1">
      <alignment horizontal="center" vertical="center" wrapText="1"/>
      <protection hidden="1"/>
    </xf>
    <xf numFmtId="0" fontId="13" fillId="20" borderId="41" xfId="0" applyFont="1" applyFill="1" applyBorder="1" applyAlignment="1" applyProtection="1">
      <alignment horizontal="center" vertical="center" wrapText="1" readingOrder="2"/>
      <protection hidden="1"/>
    </xf>
    <xf numFmtId="0" fontId="13" fillId="20" borderId="41" xfId="0" applyFont="1" applyFill="1" applyBorder="1" applyAlignment="1" applyProtection="1">
      <alignment horizontal="center" vertical="center" wrapText="1"/>
      <protection locked="0"/>
    </xf>
    <xf numFmtId="49" fontId="13" fillId="20" borderId="41" xfId="0" applyNumberFormat="1" applyFont="1" applyFill="1" applyBorder="1" applyAlignment="1" applyProtection="1">
      <alignment horizontal="center" vertical="center" wrapText="1"/>
      <protection locked="0"/>
    </xf>
    <xf numFmtId="0" fontId="13" fillId="20" borderId="34" xfId="0" applyFont="1" applyFill="1" applyBorder="1" applyAlignment="1" applyProtection="1">
      <alignment horizontal="center" wrapText="1"/>
      <protection hidden="1"/>
    </xf>
    <xf numFmtId="0" fontId="13" fillId="20" borderId="29" xfId="0" applyFont="1" applyFill="1" applyBorder="1" applyAlignment="1" applyProtection="1">
      <alignment horizontal="center" wrapText="1"/>
      <protection hidden="1"/>
    </xf>
    <xf numFmtId="0" fontId="13" fillId="20" borderId="3" xfId="0" applyFont="1" applyFill="1" applyBorder="1" applyAlignment="1" applyProtection="1">
      <alignment horizontal="center" vertical="center" wrapText="1"/>
      <protection hidden="1"/>
    </xf>
    <xf numFmtId="0" fontId="15" fillId="20" borderId="3" xfId="2" applyFill="1" applyBorder="1" applyAlignment="1" applyProtection="1">
      <alignment horizontal="center" vertical="center" wrapText="1"/>
      <protection locked="0"/>
    </xf>
    <xf numFmtId="49" fontId="13" fillId="21" borderId="6" xfId="0" applyNumberFormat="1" applyFont="1" applyFill="1" applyBorder="1" applyAlignment="1" applyProtection="1">
      <alignment horizontal="center" vertical="center"/>
      <protection hidden="1"/>
    </xf>
    <xf numFmtId="0" fontId="13" fillId="21" borderId="6" xfId="0" applyNumberFormat="1" applyFont="1" applyFill="1" applyBorder="1" applyAlignment="1" applyProtection="1">
      <alignment horizontal="center" vertical="center"/>
      <protection hidden="1"/>
    </xf>
    <xf numFmtId="49" fontId="13" fillId="22" borderId="38" xfId="0" applyNumberFormat="1" applyFont="1" applyFill="1" applyBorder="1" applyAlignment="1" applyProtection="1">
      <alignment horizontal="center" vertical="center" readingOrder="2"/>
      <protection hidden="1"/>
    </xf>
    <xf numFmtId="0" fontId="14" fillId="22" borderId="42" xfId="0" applyFont="1" applyFill="1" applyBorder="1" applyAlignment="1" applyProtection="1">
      <alignment horizontal="right" vertical="center" wrapText="1" readingOrder="2"/>
      <protection hidden="1"/>
    </xf>
    <xf numFmtId="0" fontId="14" fillId="17" borderId="38" xfId="0" applyFont="1" applyFill="1" applyBorder="1" applyAlignment="1" applyProtection="1">
      <alignment horizontal="center" vertical="center" wrapText="1"/>
      <protection locked="0"/>
    </xf>
    <xf numFmtId="0" fontId="14" fillId="17" borderId="41" xfId="0" applyFont="1" applyFill="1" applyBorder="1" applyAlignment="1" applyProtection="1">
      <alignment horizontal="center" vertical="center" wrapText="1"/>
      <protection locked="0"/>
    </xf>
    <xf numFmtId="0" fontId="13" fillId="21" borderId="20" xfId="0" applyNumberFormat="1" applyFont="1" applyFill="1" applyBorder="1" applyAlignment="1" applyProtection="1">
      <alignment horizontal="center" vertical="center" wrapText="1" readingOrder="2"/>
      <protection hidden="1"/>
    </xf>
    <xf numFmtId="49" fontId="13" fillId="22" borderId="2" xfId="0" applyNumberFormat="1" applyFont="1" applyFill="1" applyBorder="1" applyAlignment="1" applyProtection="1">
      <alignment horizontal="center" vertical="center" readingOrder="2"/>
      <protection hidden="1"/>
    </xf>
    <xf numFmtId="0" fontId="14" fillId="0" borderId="0" xfId="0" applyFont="1" applyAlignment="1">
      <alignment vertical="center"/>
    </xf>
    <xf numFmtId="0" fontId="14" fillId="17" borderId="0" xfId="0" applyFont="1" applyFill="1" applyProtection="1">
      <protection hidden="1"/>
    </xf>
    <xf numFmtId="49" fontId="13" fillId="5" borderId="33" xfId="0" applyNumberFormat="1" applyFont="1" applyFill="1" applyBorder="1" applyAlignment="1" applyProtection="1">
      <alignment horizontal="center" vertical="center"/>
      <protection hidden="1"/>
    </xf>
    <xf numFmtId="0" fontId="13" fillId="5" borderId="20" xfId="0" applyFont="1" applyFill="1" applyBorder="1" applyAlignment="1" applyProtection="1">
      <alignment horizontal="center" vertical="center" wrapText="1" readingOrder="2"/>
      <protection hidden="1"/>
    </xf>
    <xf numFmtId="0" fontId="13" fillId="17" borderId="1" xfId="0" applyFont="1" applyFill="1" applyBorder="1" applyAlignment="1" applyProtection="1">
      <alignment horizontal="center" vertical="center"/>
      <protection hidden="1"/>
    </xf>
    <xf numFmtId="0" fontId="14" fillId="2" borderId="43" xfId="0" applyFont="1" applyFill="1" applyBorder="1" applyAlignment="1" applyProtection="1">
      <alignment horizontal="right" vertical="center" wrapText="1" readingOrder="2"/>
      <protection hidden="1"/>
    </xf>
    <xf numFmtId="0" fontId="14" fillId="17" borderId="1" xfId="0" applyFont="1" applyFill="1" applyBorder="1" applyAlignment="1" applyProtection="1">
      <alignment horizontal="center" vertical="center" wrapText="1"/>
      <protection locked="0"/>
    </xf>
    <xf numFmtId="0" fontId="13" fillId="17" borderId="38" xfId="0" applyFont="1" applyFill="1" applyBorder="1" applyAlignment="1" applyProtection="1">
      <alignment horizontal="center" vertical="center"/>
      <protection hidden="1"/>
    </xf>
    <xf numFmtId="0" fontId="14" fillId="2" borderId="44" xfId="0" applyFont="1" applyFill="1" applyBorder="1" applyAlignment="1" applyProtection="1">
      <alignment horizontal="right" vertical="center" wrapText="1" readingOrder="2"/>
      <protection hidden="1"/>
    </xf>
    <xf numFmtId="0" fontId="14" fillId="2" borderId="45" xfId="0" applyFont="1" applyFill="1" applyBorder="1" applyAlignment="1" applyProtection="1">
      <alignment horizontal="right" vertical="center" wrapText="1" readingOrder="2"/>
      <protection hidden="1"/>
    </xf>
    <xf numFmtId="2" fontId="13" fillId="17" borderId="38" xfId="0" applyNumberFormat="1" applyFont="1" applyFill="1" applyBorder="1" applyAlignment="1" applyProtection="1">
      <alignment horizontal="center" vertical="center"/>
      <protection hidden="1"/>
    </xf>
    <xf numFmtId="0" fontId="14" fillId="0" borderId="0" xfId="0" applyFont="1" applyProtection="1">
      <protection hidden="1"/>
    </xf>
    <xf numFmtId="0" fontId="14" fillId="0" borderId="0" xfId="0" applyFont="1" applyBorder="1" applyProtection="1">
      <protection hidden="1"/>
    </xf>
    <xf numFmtId="0" fontId="13" fillId="0" borderId="0" xfId="0" applyFont="1" applyBorder="1" applyAlignment="1" applyProtection="1">
      <protection hidden="1"/>
    </xf>
    <xf numFmtId="0" fontId="3" fillId="6" borderId="33" xfId="0" applyFont="1" applyFill="1" applyBorder="1" applyAlignment="1" applyProtection="1">
      <alignment horizontal="center" vertical="center" wrapText="1" readingOrder="2"/>
      <protection hidden="1"/>
    </xf>
    <xf numFmtId="0" fontId="3" fillId="6" borderId="38" xfId="0" applyFont="1" applyFill="1" applyBorder="1" applyAlignment="1" applyProtection="1">
      <alignment horizontal="center" vertical="center" wrapText="1" readingOrder="2"/>
      <protection hidden="1"/>
    </xf>
    <xf numFmtId="0" fontId="13" fillId="21" borderId="20" xfId="0" applyFont="1" applyFill="1" applyBorder="1" applyAlignment="1" applyProtection="1">
      <alignment horizontal="center" vertical="center" wrapText="1"/>
      <protection hidden="1"/>
    </xf>
    <xf numFmtId="49" fontId="13" fillId="21" borderId="18" xfId="0" applyNumberFormat="1" applyFont="1" applyFill="1" applyBorder="1" applyAlignment="1" applyProtection="1">
      <alignment horizontal="center" vertical="center" wrapText="1"/>
      <protection hidden="1"/>
    </xf>
    <xf numFmtId="0" fontId="13" fillId="2" borderId="44" xfId="0" applyFont="1" applyFill="1" applyBorder="1" applyAlignment="1" applyProtection="1">
      <alignment horizontal="right" vertical="center" wrapText="1" readingOrder="2"/>
      <protection hidden="1"/>
    </xf>
    <xf numFmtId="0" fontId="20" fillId="21" borderId="2" xfId="0" applyFont="1" applyFill="1" applyBorder="1" applyAlignment="1" applyProtection="1">
      <alignment horizontal="center" vertical="top" wrapText="1"/>
      <protection hidden="1"/>
    </xf>
    <xf numFmtId="0" fontId="21" fillId="21" borderId="2" xfId="0" applyFont="1" applyFill="1" applyBorder="1" applyAlignment="1" applyProtection="1">
      <alignment horizontal="center" vertical="top" wrapText="1" readingOrder="2"/>
      <protection hidden="1"/>
    </xf>
    <xf numFmtId="9" fontId="21" fillId="21" borderId="2" xfId="0" applyNumberFormat="1" applyFont="1" applyFill="1" applyBorder="1" applyAlignment="1" applyProtection="1">
      <alignment horizontal="center" vertical="top" wrapText="1" readingOrder="2"/>
      <protection hidden="1"/>
    </xf>
    <xf numFmtId="0" fontId="22" fillId="0" borderId="2" xfId="0" applyFont="1" applyFill="1" applyBorder="1" applyAlignment="1">
      <alignment horizontal="center" vertical="top" wrapText="1" readingOrder="2"/>
    </xf>
    <xf numFmtId="2" fontId="23" fillId="0" borderId="2" xfId="1" applyNumberFormat="1" applyFont="1" applyFill="1" applyBorder="1" applyAlignment="1" applyProtection="1">
      <alignment horizontal="center" vertical="top" wrapText="1" readingOrder="2"/>
      <protection hidden="1"/>
    </xf>
    <xf numFmtId="2" fontId="22" fillId="0" borderId="2" xfId="0" applyNumberFormat="1" applyFont="1" applyFill="1" applyBorder="1" applyAlignment="1" applyProtection="1">
      <alignment horizontal="center" vertical="top" wrapText="1" readingOrder="2"/>
      <protection hidden="1"/>
    </xf>
    <xf numFmtId="0" fontId="22" fillId="0" borderId="2" xfId="0" applyFont="1" applyFill="1" applyBorder="1" applyAlignment="1" applyProtection="1">
      <alignment horizontal="center" vertical="top" wrapText="1" readingOrder="2"/>
      <protection hidden="1"/>
    </xf>
    <xf numFmtId="0" fontId="0" fillId="6" borderId="2" xfId="0" applyFill="1" applyBorder="1" applyAlignment="1">
      <alignment vertical="top" wrapText="1"/>
    </xf>
    <xf numFmtId="0" fontId="0" fillId="0" borderId="2" xfId="0" applyFill="1" applyBorder="1" applyAlignment="1">
      <alignment horizontal="center" vertical="top"/>
    </xf>
    <xf numFmtId="0" fontId="0" fillId="0" borderId="2" xfId="0" applyFill="1" applyBorder="1" applyAlignment="1">
      <alignment horizontal="center" vertical="top" wrapText="1"/>
    </xf>
    <xf numFmtId="14" fontId="0" fillId="0" borderId="2" xfId="0" applyNumberFormat="1" applyFill="1" applyBorder="1" applyAlignment="1">
      <alignment horizontal="center" vertical="top" wrapText="1"/>
    </xf>
    <xf numFmtId="20" fontId="0" fillId="0" borderId="2" xfId="0" applyNumberFormat="1" applyFill="1" applyBorder="1" applyAlignment="1">
      <alignment horizontal="center" vertical="top" wrapText="1"/>
    </xf>
    <xf numFmtId="0" fontId="22" fillId="0" borderId="49" xfId="0" applyFont="1" applyFill="1" applyBorder="1" applyAlignment="1">
      <alignment vertical="top" wrapText="1" readingOrder="2"/>
    </xf>
    <xf numFmtId="0" fontId="0" fillId="0" borderId="2" xfId="0" applyBorder="1" applyAlignment="1">
      <alignment horizontal="center" vertical="top" wrapText="1"/>
    </xf>
    <xf numFmtId="0" fontId="22" fillId="0" borderId="0" xfId="0" applyFont="1" applyFill="1" applyBorder="1" applyAlignment="1">
      <alignment vertical="top" wrapText="1" readingOrder="2"/>
    </xf>
    <xf numFmtId="0" fontId="0" fillId="0" borderId="0" xfId="0" applyBorder="1" applyAlignment="1">
      <alignment horizontal="center" vertical="top" wrapText="1"/>
    </xf>
    <xf numFmtId="9" fontId="3" fillId="3" borderId="40" xfId="1" applyFont="1" applyFill="1" applyBorder="1" applyAlignment="1" applyProtection="1">
      <alignment horizontal="center" vertical="center" wrapText="1" readingOrder="2"/>
      <protection hidden="1"/>
    </xf>
    <xf numFmtId="164" fontId="3" fillId="2" borderId="48" xfId="0" applyNumberFormat="1" applyFont="1" applyFill="1" applyBorder="1" applyAlignment="1" applyProtection="1">
      <alignment horizontal="center" vertical="center" wrapText="1" readingOrder="2"/>
      <protection hidden="1"/>
    </xf>
    <xf numFmtId="1" fontId="6" fillId="2" borderId="46" xfId="0" applyNumberFormat="1" applyFont="1" applyFill="1" applyBorder="1" applyAlignment="1" applyProtection="1">
      <alignment horizontal="center" vertical="center" wrapText="1" readingOrder="2"/>
      <protection hidden="1"/>
    </xf>
    <xf numFmtId="0" fontId="3" fillId="4" borderId="20" xfId="0" applyFont="1" applyFill="1" applyBorder="1" applyAlignment="1" applyProtection="1">
      <alignment horizontal="center" vertical="center" wrapText="1" readingOrder="2"/>
      <protection hidden="1"/>
    </xf>
    <xf numFmtId="0" fontId="3" fillId="4" borderId="54" xfId="0" applyFont="1" applyFill="1" applyBorder="1" applyAlignment="1" applyProtection="1">
      <alignment horizontal="center" vertical="center" wrapText="1" readingOrder="2"/>
      <protection hidden="1"/>
    </xf>
    <xf numFmtId="0" fontId="3" fillId="4" borderId="37" xfId="0" applyFont="1" applyFill="1" applyBorder="1" applyAlignment="1" applyProtection="1">
      <alignment horizontal="center" vertical="center" wrapText="1" readingOrder="2"/>
      <protection hidden="1"/>
    </xf>
    <xf numFmtId="9" fontId="3" fillId="3" borderId="2" xfId="1" applyFont="1" applyFill="1" applyBorder="1" applyAlignment="1" applyProtection="1">
      <alignment horizontal="center" vertical="center" wrapText="1" readingOrder="2"/>
      <protection hidden="1"/>
    </xf>
    <xf numFmtId="9" fontId="3" fillId="3" borderId="49" xfId="1" applyFont="1" applyFill="1" applyBorder="1" applyAlignment="1" applyProtection="1">
      <alignment horizontal="center" vertical="center" wrapText="1" readingOrder="2"/>
      <protection hidden="1"/>
    </xf>
    <xf numFmtId="9" fontId="3" fillId="3" borderId="47" xfId="1" applyFont="1" applyFill="1" applyBorder="1" applyAlignment="1" applyProtection="1">
      <alignment horizontal="center" vertical="center" wrapText="1" readingOrder="2"/>
      <protection hidden="1"/>
    </xf>
    <xf numFmtId="0" fontId="0" fillId="0" borderId="0" xfId="0" applyAlignment="1">
      <alignment wrapText="1"/>
    </xf>
    <xf numFmtId="0" fontId="9" fillId="13" borderId="32" xfId="0" applyFont="1" applyFill="1" applyBorder="1" applyAlignment="1">
      <alignment horizontal="center" vertical="center" wrapText="1"/>
    </xf>
    <xf numFmtId="0" fontId="9" fillId="13" borderId="32" xfId="0" applyFont="1" applyFill="1" applyBorder="1" applyAlignment="1">
      <alignment horizontal="center" vertical="center" wrapText="1" readingOrder="2"/>
    </xf>
    <xf numFmtId="0" fontId="9" fillId="13" borderId="51" xfId="0" applyFont="1" applyFill="1" applyBorder="1" applyAlignment="1">
      <alignment horizontal="center" vertical="center" wrapText="1"/>
    </xf>
    <xf numFmtId="9" fontId="11" fillId="15" borderId="55" xfId="1" applyFont="1" applyFill="1" applyBorder="1" applyAlignment="1" applyProtection="1">
      <alignment horizontal="center" vertical="center" wrapText="1" readingOrder="2"/>
      <protection hidden="1"/>
    </xf>
    <xf numFmtId="0" fontId="9" fillId="12" borderId="20" xfId="0" applyFont="1" applyFill="1" applyBorder="1" applyAlignment="1">
      <alignment horizontal="center" vertical="center" wrapText="1"/>
    </xf>
    <xf numFmtId="0" fontId="9" fillId="13" borderId="36" xfId="0" applyFont="1" applyFill="1" applyBorder="1" applyAlignment="1">
      <alignment horizontal="center" vertical="center" wrapText="1"/>
    </xf>
    <xf numFmtId="0" fontId="9" fillId="12" borderId="5" xfId="0" applyFont="1" applyFill="1" applyBorder="1" applyAlignment="1" applyProtection="1">
      <alignment horizontal="center" vertical="center" wrapText="1"/>
      <protection hidden="1"/>
    </xf>
    <xf numFmtId="0" fontId="10" fillId="14" borderId="4" xfId="0" applyFont="1" applyFill="1" applyBorder="1" applyAlignment="1">
      <alignment horizontal="center" wrapText="1"/>
    </xf>
    <xf numFmtId="0" fontId="10" fillId="14" borderId="27" xfId="0" applyFont="1" applyFill="1" applyBorder="1" applyAlignment="1">
      <alignment horizontal="center" wrapText="1"/>
    </xf>
    <xf numFmtId="0" fontId="9" fillId="13" borderId="31" xfId="0" applyFont="1" applyFill="1" applyBorder="1" applyAlignment="1">
      <alignment horizontal="center" vertical="center" wrapText="1"/>
    </xf>
    <xf numFmtId="9" fontId="11" fillId="15" borderId="56" xfId="1" applyFont="1" applyFill="1" applyBorder="1" applyAlignment="1" applyProtection="1">
      <alignment horizontal="center" vertical="center" wrapText="1" readingOrder="2"/>
      <protection hidden="1"/>
    </xf>
    <xf numFmtId="0" fontId="9" fillId="13" borderId="52" xfId="0" applyFont="1" applyFill="1" applyBorder="1" applyAlignment="1">
      <alignment horizontal="center" vertical="center" wrapText="1"/>
    </xf>
    <xf numFmtId="9" fontId="11" fillId="15" borderId="53" xfId="1" applyFont="1" applyFill="1" applyBorder="1" applyAlignment="1" applyProtection="1">
      <alignment horizontal="center" vertical="center" wrapText="1" readingOrder="2"/>
      <protection hidden="1"/>
    </xf>
    <xf numFmtId="49" fontId="13" fillId="22" borderId="47" xfId="0" applyNumberFormat="1" applyFont="1" applyFill="1" applyBorder="1" applyAlignment="1" applyProtection="1">
      <alignment horizontal="center" vertical="center" readingOrder="2"/>
      <protection hidden="1"/>
    </xf>
    <xf numFmtId="49" fontId="13" fillId="21" borderId="10" xfId="0" applyNumberFormat="1" applyFont="1" applyFill="1" applyBorder="1" applyAlignment="1" applyProtection="1">
      <alignment horizontal="center" vertical="center" wrapText="1"/>
      <protection hidden="1"/>
    </xf>
    <xf numFmtId="49" fontId="13" fillId="22" borderId="18" xfId="0" applyNumberFormat="1" applyFont="1" applyFill="1" applyBorder="1" applyAlignment="1" applyProtection="1">
      <alignment horizontal="center" vertical="center" readingOrder="2"/>
      <protection hidden="1"/>
    </xf>
    <xf numFmtId="0" fontId="14" fillId="17" borderId="2" xfId="0" applyFont="1" applyFill="1" applyBorder="1" applyAlignment="1" applyProtection="1">
      <alignment horizontal="center" vertical="center" wrapText="1"/>
      <protection locked="0"/>
    </xf>
    <xf numFmtId="0" fontId="14" fillId="17" borderId="47" xfId="0" applyFont="1" applyFill="1" applyBorder="1" applyAlignment="1" applyProtection="1">
      <alignment horizontal="center" vertical="center" wrapText="1"/>
      <protection locked="0"/>
    </xf>
    <xf numFmtId="0" fontId="14" fillId="17" borderId="49" xfId="0" applyFont="1" applyFill="1" applyBorder="1" applyAlignment="1" applyProtection="1">
      <alignment horizontal="center" vertical="center" wrapText="1"/>
      <protection locked="0"/>
    </xf>
    <xf numFmtId="0" fontId="20" fillId="21" borderId="8" xfId="0" applyFont="1" applyFill="1" applyBorder="1" applyAlignment="1">
      <alignment horizontal="center" vertical="top"/>
    </xf>
    <xf numFmtId="0" fontId="20" fillId="21" borderId="23" xfId="0" applyFont="1" applyFill="1" applyBorder="1" applyAlignment="1" applyProtection="1">
      <alignment horizontal="center" vertical="top" wrapText="1"/>
      <protection hidden="1"/>
    </xf>
    <xf numFmtId="2" fontId="20" fillId="22" borderId="58" xfId="0" applyNumberFormat="1" applyFont="1" applyFill="1" applyBorder="1" applyAlignment="1">
      <alignment horizontal="center" vertical="top"/>
    </xf>
    <xf numFmtId="2" fontId="20" fillId="22" borderId="17" xfId="0" applyNumberFormat="1" applyFont="1" applyFill="1" applyBorder="1" applyAlignment="1">
      <alignment horizontal="center" vertical="top"/>
    </xf>
    <xf numFmtId="0" fontId="22" fillId="0" borderId="2" xfId="0" applyFont="1" applyFill="1" applyBorder="1" applyAlignment="1">
      <alignment vertical="top" wrapText="1" readingOrder="2"/>
    </xf>
    <xf numFmtId="9" fontId="3" fillId="4" borderId="6" xfId="0" applyNumberFormat="1" applyFont="1" applyFill="1" applyBorder="1" applyAlignment="1" applyProtection="1">
      <alignment horizontal="center" vertical="center" wrapText="1" readingOrder="2"/>
      <protection hidden="1"/>
    </xf>
    <xf numFmtId="0" fontId="0" fillId="0" borderId="10" xfId="0" applyBorder="1"/>
    <xf numFmtId="0" fontId="0" fillId="0" borderId="57" xfId="0" applyBorder="1"/>
    <xf numFmtId="0" fontId="0" fillId="0" borderId="13" xfId="0" applyBorder="1"/>
    <xf numFmtId="0" fontId="0" fillId="0" borderId="8" xfId="0" applyBorder="1"/>
    <xf numFmtId="0" fontId="0" fillId="0" borderId="23" xfId="0" applyBorder="1"/>
    <xf numFmtId="0" fontId="0" fillId="0" borderId="17" xfId="0" applyBorder="1"/>
    <xf numFmtId="0" fontId="0" fillId="0" borderId="14" xfId="0" applyBorder="1"/>
    <xf numFmtId="0" fontId="0" fillId="0" borderId="0" xfId="0" applyBorder="1"/>
    <xf numFmtId="0" fontId="0" fillId="0" borderId="40" xfId="0" applyBorder="1"/>
    <xf numFmtId="0" fontId="25" fillId="25" borderId="63" xfId="0" applyFont="1" applyFill="1" applyBorder="1" applyAlignment="1">
      <alignment horizontal="center" vertical="center" wrapText="1" readingOrder="2"/>
    </xf>
    <xf numFmtId="0" fontId="26" fillId="25" borderId="65" xfId="0" applyFont="1" applyFill="1" applyBorder="1" applyAlignment="1">
      <alignment horizontal="center" vertical="center" wrapText="1" readingOrder="2"/>
    </xf>
    <xf numFmtId="0" fontId="25" fillId="25" borderId="67" xfId="0" applyFont="1" applyFill="1" applyBorder="1" applyAlignment="1">
      <alignment horizontal="center" vertical="center" wrapText="1" readingOrder="1"/>
    </xf>
    <xf numFmtId="0" fontId="26" fillId="25" borderId="65" xfId="0" applyFont="1" applyFill="1" applyBorder="1" applyAlignment="1">
      <alignment horizontal="center" vertical="center" wrapText="1" readingOrder="1"/>
    </xf>
    <xf numFmtId="0" fontId="26" fillId="0" borderId="65" xfId="0" applyFont="1" applyBorder="1" applyAlignment="1">
      <alignment horizontal="center" vertical="center" wrapText="1" readingOrder="1"/>
    </xf>
    <xf numFmtId="0" fontId="25" fillId="25" borderId="75" xfId="0" applyFont="1" applyFill="1" applyBorder="1" applyAlignment="1">
      <alignment horizontal="center" vertical="center" wrapText="1" readingOrder="2"/>
    </xf>
    <xf numFmtId="0" fontId="25" fillId="25" borderId="76" xfId="0" applyFont="1" applyFill="1" applyBorder="1" applyAlignment="1">
      <alignment horizontal="center" vertical="center" wrapText="1" readingOrder="2"/>
    </xf>
    <xf numFmtId="0" fontId="26" fillId="25" borderId="78" xfId="0" applyFont="1" applyFill="1" applyBorder="1" applyAlignment="1">
      <alignment horizontal="center" vertical="center" wrapText="1" readingOrder="2"/>
    </xf>
    <xf numFmtId="0" fontId="25" fillId="25" borderId="80" xfId="0" applyFont="1" applyFill="1" applyBorder="1" applyAlignment="1">
      <alignment horizontal="center" vertical="center" wrapText="1" readingOrder="1"/>
    </xf>
    <xf numFmtId="0" fontId="26" fillId="0" borderId="77" xfId="0" applyFont="1" applyBorder="1" applyAlignment="1">
      <alignment horizontal="center" vertical="center" wrapText="1" readingOrder="2"/>
    </xf>
    <xf numFmtId="0" fontId="26" fillId="0" borderId="65" xfId="0" applyFont="1" applyBorder="1" applyAlignment="1">
      <alignment horizontal="right" vertical="center" wrapText="1" readingOrder="2"/>
    </xf>
    <xf numFmtId="0" fontId="30" fillId="0" borderId="65" xfId="0" applyFont="1" applyBorder="1" applyAlignment="1">
      <alignment horizontal="right" vertical="center" wrapText="1" readingOrder="2"/>
    </xf>
    <xf numFmtId="0" fontId="30" fillId="0" borderId="67" xfId="0" applyFont="1" applyBorder="1" applyAlignment="1">
      <alignment horizontal="right" vertical="center" wrapText="1" readingOrder="2"/>
    </xf>
    <xf numFmtId="0" fontId="30" fillId="0" borderId="67" xfId="0" applyFont="1" applyBorder="1" applyAlignment="1">
      <alignment horizontal="right" vertical="top" wrapText="1" readingOrder="2"/>
    </xf>
    <xf numFmtId="0" fontId="26" fillId="0" borderId="65" xfId="0" applyFont="1" applyBorder="1" applyAlignment="1">
      <alignment horizontal="right" vertical="top" wrapText="1" readingOrder="2"/>
    </xf>
    <xf numFmtId="0" fontId="26" fillId="0" borderId="72" xfId="0" applyFont="1" applyBorder="1" applyAlignment="1">
      <alignment horizontal="right" vertical="top" wrapText="1" readingOrder="2"/>
    </xf>
    <xf numFmtId="0" fontId="30" fillId="0" borderId="0" xfId="0" applyFont="1" applyBorder="1" applyAlignment="1">
      <alignment horizontal="center" vertical="top" wrapText="1" readingOrder="2"/>
    </xf>
    <xf numFmtId="0" fontId="25" fillId="25" borderId="81" xfId="0" applyFont="1" applyFill="1" applyBorder="1" applyAlignment="1">
      <alignment horizontal="center" vertical="center" wrapText="1" readingOrder="2"/>
    </xf>
    <xf numFmtId="0" fontId="26" fillId="25" borderId="78" xfId="0" applyFont="1" applyFill="1" applyBorder="1" applyAlignment="1">
      <alignment horizontal="center" vertical="center" wrapText="1" readingOrder="1"/>
    </xf>
    <xf numFmtId="0" fontId="30" fillId="0" borderId="14" xfId="0" applyFont="1" applyBorder="1" applyAlignment="1">
      <alignment horizontal="justify" vertical="center" readingOrder="2"/>
    </xf>
    <xf numFmtId="0" fontId="30" fillId="0" borderId="14" xfId="0" applyFont="1" applyBorder="1" applyAlignment="1">
      <alignment horizontal="center" vertical="top" wrapText="1" readingOrder="2"/>
    </xf>
    <xf numFmtId="0" fontId="0" fillId="0" borderId="30" xfId="0" applyBorder="1"/>
    <xf numFmtId="1" fontId="26" fillId="0" borderId="78" xfId="0" applyNumberFormat="1" applyFont="1" applyBorder="1" applyAlignment="1">
      <alignment horizontal="center" vertical="center" wrapText="1" readingOrder="1"/>
    </xf>
    <xf numFmtId="1" fontId="0" fillId="0" borderId="2" xfId="0" applyNumberFormat="1" applyBorder="1"/>
    <xf numFmtId="1" fontId="0" fillId="0" borderId="23" xfId="0" applyNumberFormat="1" applyBorder="1"/>
    <xf numFmtId="1" fontId="26" fillId="0" borderId="0" xfId="0" applyNumberFormat="1" applyFont="1" applyBorder="1" applyAlignment="1">
      <alignment horizontal="center" vertical="center" readingOrder="1"/>
    </xf>
    <xf numFmtId="0" fontId="30" fillId="0" borderId="0" xfId="0" applyFont="1" applyBorder="1" applyAlignment="1">
      <alignment horizontal="right" vertical="center" wrapText="1" readingOrder="2"/>
    </xf>
    <xf numFmtId="1" fontId="26" fillId="0" borderId="0" xfId="0" applyNumberFormat="1" applyFont="1" applyBorder="1" applyAlignment="1">
      <alignment horizontal="center" vertical="center" wrapText="1" readingOrder="1"/>
    </xf>
    <xf numFmtId="0" fontId="30" fillId="0" borderId="10" xfId="0" applyFont="1" applyBorder="1" applyAlignment="1">
      <alignment horizontal="right" vertical="center" wrapText="1" readingOrder="2"/>
    </xf>
    <xf numFmtId="1" fontId="26" fillId="0" borderId="13" xfId="0" applyNumberFormat="1" applyFont="1" applyBorder="1" applyAlignment="1">
      <alignment horizontal="center" vertical="center" readingOrder="1"/>
    </xf>
    <xf numFmtId="0" fontId="30" fillId="0" borderId="8" xfId="0" applyFont="1" applyBorder="1" applyAlignment="1">
      <alignment horizontal="right" vertical="center" wrapText="1" readingOrder="2"/>
    </xf>
    <xf numFmtId="1" fontId="26" fillId="0" borderId="23" xfId="0" applyNumberFormat="1" applyFont="1" applyBorder="1" applyAlignment="1">
      <alignment horizontal="center" vertical="center" readingOrder="1"/>
    </xf>
    <xf numFmtId="1" fontId="26" fillId="0" borderId="3" xfId="0" applyNumberFormat="1" applyFont="1" applyBorder="1" applyAlignment="1">
      <alignment horizontal="center" vertical="center" readingOrder="1"/>
    </xf>
    <xf numFmtId="0" fontId="32" fillId="26" borderId="33" xfId="0" applyFont="1" applyFill="1" applyBorder="1"/>
    <xf numFmtId="0" fontId="35" fillId="0" borderId="16" xfId="0" applyFont="1" applyBorder="1"/>
    <xf numFmtId="2" fontId="35" fillId="0" borderId="58" xfId="0" applyNumberFormat="1" applyFont="1" applyBorder="1"/>
    <xf numFmtId="2" fontId="35" fillId="0" borderId="17" xfId="0" applyNumberFormat="1" applyFont="1" applyBorder="1"/>
    <xf numFmtId="0" fontId="14" fillId="22" borderId="42" xfId="0" applyFont="1" applyFill="1" applyBorder="1" applyAlignment="1" applyProtection="1">
      <alignment horizontal="right" vertical="top" wrapText="1" readingOrder="2"/>
      <protection hidden="1"/>
    </xf>
    <xf numFmtId="165" fontId="9" fillId="16" borderId="4" xfId="0" applyNumberFormat="1" applyFont="1" applyFill="1" applyBorder="1" applyAlignment="1">
      <alignment horizontal="center" vertical="center" wrapText="1"/>
    </xf>
    <xf numFmtId="165" fontId="9" fillId="16" borderId="36" xfId="0" applyNumberFormat="1" applyFont="1" applyFill="1" applyBorder="1" applyAlignment="1">
      <alignment horizontal="center" vertical="center" wrapText="1"/>
    </xf>
    <xf numFmtId="165" fontId="11" fillId="16" borderId="37" xfId="1" applyNumberFormat="1" applyFont="1" applyFill="1" applyBorder="1" applyAlignment="1" applyProtection="1">
      <alignment horizontal="center" vertical="center" wrapText="1" readingOrder="2"/>
      <protection hidden="1"/>
    </xf>
    <xf numFmtId="165" fontId="0" fillId="0" borderId="0" xfId="0" applyNumberFormat="1" applyAlignment="1">
      <alignment wrapText="1"/>
    </xf>
    <xf numFmtId="165" fontId="9" fillId="19" borderId="4" xfId="0" applyNumberFormat="1" applyFont="1" applyFill="1" applyBorder="1" applyAlignment="1">
      <alignment horizontal="center" vertical="center" wrapText="1"/>
    </xf>
    <xf numFmtId="165" fontId="9" fillId="19" borderId="36" xfId="0" applyNumberFormat="1" applyFont="1" applyFill="1" applyBorder="1" applyAlignment="1">
      <alignment horizontal="center" vertical="center" wrapText="1"/>
    </xf>
    <xf numFmtId="165" fontId="11" fillId="19" borderId="37" xfId="1" applyNumberFormat="1" applyFont="1" applyFill="1" applyBorder="1" applyAlignment="1" applyProtection="1">
      <alignment horizontal="center" vertical="center" wrapText="1" readingOrder="2"/>
      <protection hidden="1"/>
    </xf>
    <xf numFmtId="0" fontId="3" fillId="4" borderId="20" xfId="0" applyFont="1" applyFill="1" applyBorder="1" applyAlignment="1" applyProtection="1">
      <alignment horizontal="center" vertical="center" wrapText="1" readingOrder="2"/>
      <protection hidden="1"/>
    </xf>
    <xf numFmtId="0" fontId="20" fillId="21" borderId="8" xfId="0" applyFont="1" applyFill="1" applyBorder="1" applyAlignment="1">
      <alignment horizontal="center" vertical="top"/>
    </xf>
    <xf numFmtId="0" fontId="20" fillId="21" borderId="2" xfId="0" applyFont="1" applyFill="1" applyBorder="1" applyAlignment="1" applyProtection="1">
      <alignment horizontal="center" vertical="top" wrapText="1"/>
      <protection hidden="1"/>
    </xf>
    <xf numFmtId="0" fontId="21" fillId="21" borderId="2" xfId="0" applyFont="1" applyFill="1" applyBorder="1" applyAlignment="1" applyProtection="1">
      <alignment horizontal="center" vertical="top" wrapText="1" readingOrder="2"/>
      <protection hidden="1"/>
    </xf>
    <xf numFmtId="2" fontId="20" fillId="22" borderId="58" xfId="0" applyNumberFormat="1" applyFont="1" applyFill="1" applyBorder="1" applyAlignment="1">
      <alignment horizontal="center" vertical="top"/>
    </xf>
    <xf numFmtId="0" fontId="26" fillId="0" borderId="77" xfId="0" applyFont="1" applyBorder="1" applyAlignment="1">
      <alignment horizontal="center" vertical="center" wrapText="1" readingOrder="2"/>
    </xf>
    <xf numFmtId="1" fontId="26" fillId="0" borderId="78" xfId="0" applyNumberFormat="1" applyFont="1" applyBorder="1" applyAlignment="1">
      <alignment horizontal="center" vertical="center" wrapText="1" readingOrder="1"/>
    </xf>
    <xf numFmtId="0" fontId="26" fillId="0" borderId="65" xfId="0" applyFont="1" applyBorder="1" applyAlignment="1">
      <alignment horizontal="right" vertical="center" wrapText="1" readingOrder="2"/>
    </xf>
    <xf numFmtId="0" fontId="25" fillId="25" borderId="63" xfId="0" applyFont="1" applyFill="1" applyBorder="1" applyAlignment="1">
      <alignment horizontal="center" vertical="center" wrapText="1" readingOrder="2"/>
    </xf>
    <xf numFmtId="2" fontId="3" fillId="4" borderId="6" xfId="0" applyNumberFormat="1" applyFont="1" applyFill="1" applyBorder="1" applyAlignment="1" applyProtection="1">
      <alignment horizontal="center" vertical="center" wrapText="1" readingOrder="2"/>
      <protection hidden="1"/>
    </xf>
    <xf numFmtId="2" fontId="10" fillId="5" borderId="1" xfId="0" applyNumberFormat="1" applyFont="1" applyFill="1" applyBorder="1" applyAlignment="1">
      <alignment horizontal="center" vertical="center" wrapText="1"/>
    </xf>
    <xf numFmtId="2" fontId="10" fillId="5" borderId="6" xfId="0" applyNumberFormat="1" applyFont="1" applyFill="1" applyBorder="1" applyAlignment="1">
      <alignment horizontal="center" vertical="center" wrapText="1"/>
    </xf>
    <xf numFmtId="0" fontId="0" fillId="0" borderId="21" xfId="0" applyBorder="1" applyAlignment="1">
      <alignment horizontal="right" vertical="top" wrapText="1"/>
    </xf>
    <xf numFmtId="0" fontId="0" fillId="0" borderId="87" xfId="0" applyBorder="1" applyAlignment="1">
      <alignment horizontal="right" vertical="top" wrapText="1"/>
    </xf>
    <xf numFmtId="0" fontId="0" fillId="0" borderId="21" xfId="0" applyBorder="1" applyAlignment="1">
      <alignment vertical="top" wrapText="1"/>
    </xf>
    <xf numFmtId="0" fontId="0" fillId="0" borderId="87" xfId="0" applyBorder="1" applyAlignment="1">
      <alignment vertical="top" wrapText="1"/>
    </xf>
    <xf numFmtId="0" fontId="0" fillId="0" borderId="59" xfId="0" applyBorder="1" applyAlignment="1">
      <alignment vertical="top" wrapText="1"/>
    </xf>
    <xf numFmtId="0" fontId="0" fillId="0" borderId="44" xfId="0" applyBorder="1" applyAlignment="1">
      <alignment vertical="top" wrapText="1"/>
    </xf>
    <xf numFmtId="0" fontId="0" fillId="0" borderId="44" xfId="0" applyBorder="1" applyAlignment="1">
      <alignment horizontal="right" vertical="top" wrapText="1"/>
    </xf>
    <xf numFmtId="0" fontId="0" fillId="0" borderId="43" xfId="0" applyBorder="1" applyAlignment="1">
      <alignment vertical="top" wrapText="1"/>
    </xf>
    <xf numFmtId="0" fontId="0" fillId="0" borderId="29" xfId="0" applyBorder="1" applyAlignment="1">
      <alignment vertical="top" wrapText="1"/>
    </xf>
    <xf numFmtId="0" fontId="0" fillId="0" borderId="11" xfId="0" applyBorder="1" applyAlignment="1">
      <alignment vertical="top" wrapText="1"/>
    </xf>
    <xf numFmtId="2" fontId="10" fillId="5" borderId="38" xfId="0" applyNumberFormat="1" applyFont="1" applyFill="1" applyBorder="1" applyAlignment="1">
      <alignment horizontal="center" vertical="center" wrapText="1"/>
    </xf>
    <xf numFmtId="2" fontId="10" fillId="5" borderId="34"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0" fillId="0" borderId="7" xfId="0" applyBorder="1" applyAlignment="1">
      <alignment vertical="top"/>
    </xf>
    <xf numFmtId="0" fontId="30" fillId="0" borderId="8" xfId="0" applyFont="1" applyFill="1" applyBorder="1" applyAlignment="1">
      <alignment horizontal="right" vertical="center" wrapText="1" readingOrder="2"/>
    </xf>
    <xf numFmtId="0" fontId="30" fillId="0" borderId="16" xfId="0" applyFont="1" applyFill="1" applyBorder="1" applyAlignment="1">
      <alignment horizontal="right" vertical="center" wrapText="1" readingOrder="2"/>
    </xf>
    <xf numFmtId="0" fontId="16" fillId="17" borderId="41"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readingOrder="2"/>
      <protection hidden="1"/>
    </xf>
    <xf numFmtId="0" fontId="22" fillId="0" borderId="2" xfId="0" applyFont="1" applyFill="1" applyBorder="1" applyAlignment="1">
      <alignment vertical="top" wrapText="1"/>
    </xf>
    <xf numFmtId="2" fontId="22" fillId="17" borderId="2" xfId="0" applyNumberFormat="1" applyFont="1" applyFill="1" applyBorder="1" applyAlignment="1" applyProtection="1">
      <alignment horizontal="center" vertical="top" wrapText="1" readingOrder="2"/>
      <protection hidden="1"/>
    </xf>
    <xf numFmtId="1" fontId="6" fillId="2" borderId="7" xfId="0" applyNumberFormat="1" applyFont="1" applyFill="1" applyBorder="1" applyAlignment="1" applyProtection="1">
      <alignment horizontal="right" vertical="top" wrapText="1" readingOrder="2"/>
      <protection hidden="1"/>
    </xf>
    <xf numFmtId="1" fontId="6" fillId="2" borderId="51" xfId="0" applyNumberFormat="1" applyFont="1" applyFill="1" applyBorder="1" applyAlignment="1" applyProtection="1">
      <alignment horizontal="right" vertical="center" wrapText="1" readingOrder="2"/>
      <protection hidden="1"/>
    </xf>
    <xf numFmtId="1" fontId="6" fillId="2" borderId="46" xfId="0" applyNumberFormat="1" applyFont="1" applyFill="1" applyBorder="1" applyAlignment="1" applyProtection="1">
      <alignment horizontal="right" vertical="top" wrapText="1" readingOrder="2"/>
      <protection hidden="1"/>
    </xf>
    <xf numFmtId="1" fontId="6" fillId="2" borderId="51" xfId="0" applyNumberFormat="1" applyFont="1" applyFill="1" applyBorder="1" applyAlignment="1" applyProtection="1">
      <alignment horizontal="right" vertical="top" wrapText="1" readingOrder="2"/>
      <protection hidden="1"/>
    </xf>
    <xf numFmtId="0" fontId="3" fillId="4" borderId="4" xfId="0" applyFont="1" applyFill="1" applyBorder="1" applyAlignment="1" applyProtection="1">
      <alignment horizontal="center" vertical="center" wrapText="1" readingOrder="2"/>
      <protection hidden="1"/>
    </xf>
    <xf numFmtId="2" fontId="10" fillId="5" borderId="33" xfId="0" applyNumberFormat="1" applyFont="1" applyFill="1" applyBorder="1" applyAlignment="1">
      <alignment horizontal="center" vertical="center" wrapText="1"/>
    </xf>
    <xf numFmtId="0" fontId="0" fillId="0" borderId="45" xfId="0" applyBorder="1" applyAlignment="1">
      <alignment horizontal="right" vertical="top" wrapText="1"/>
    </xf>
    <xf numFmtId="0" fontId="0" fillId="17" borderId="44" xfId="0" applyFill="1" applyBorder="1" applyAlignment="1">
      <alignment vertical="top" wrapText="1"/>
    </xf>
    <xf numFmtId="2" fontId="3" fillId="2" borderId="48" xfId="0" applyNumberFormat="1" applyFont="1" applyFill="1" applyBorder="1" applyAlignment="1" applyProtection="1">
      <alignment horizontal="center" vertical="center" wrapText="1" readingOrder="2"/>
      <protection hidden="1"/>
    </xf>
    <xf numFmtId="0" fontId="13" fillId="21" borderId="12" xfId="0" applyNumberFormat="1" applyFont="1" applyFill="1" applyBorder="1" applyAlignment="1" applyProtection="1">
      <alignment horizontal="center" vertical="center" wrapText="1" readingOrder="2"/>
      <protection hidden="1"/>
    </xf>
    <xf numFmtId="0" fontId="13" fillId="21" borderId="19" xfId="0" applyFont="1" applyFill="1" applyBorder="1" applyAlignment="1" applyProtection="1">
      <alignment vertical="center" wrapText="1"/>
      <protection locked="0"/>
    </xf>
    <xf numFmtId="0" fontId="13" fillId="24" borderId="18" xfId="0" applyFont="1" applyFill="1" applyBorder="1" applyAlignment="1" applyProtection="1">
      <alignment horizontal="center" vertical="center"/>
      <protection hidden="1"/>
    </xf>
    <xf numFmtId="0" fontId="13" fillId="24" borderId="40" xfId="0" applyFont="1" applyFill="1" applyBorder="1" applyAlignment="1" applyProtection="1">
      <alignment horizontal="center" vertical="center"/>
      <protection hidden="1"/>
    </xf>
    <xf numFmtId="0" fontId="16" fillId="17" borderId="2" xfId="0" applyFont="1" applyFill="1" applyBorder="1" applyAlignment="1" applyProtection="1">
      <alignment horizontal="center" vertical="center" wrapText="1" readingOrder="2"/>
      <protection locked="0"/>
    </xf>
    <xf numFmtId="0" fontId="14" fillId="17" borderId="10" xfId="0" applyFont="1" applyFill="1" applyBorder="1" applyAlignment="1" applyProtection="1">
      <alignment horizontal="center" vertical="center" wrapText="1" readingOrder="2"/>
      <protection locked="0"/>
    </xf>
    <xf numFmtId="0" fontId="16" fillId="17" borderId="57" xfId="0" applyFont="1" applyFill="1" applyBorder="1" applyAlignment="1" applyProtection="1">
      <alignment horizontal="center" vertical="center" wrapText="1" readingOrder="2"/>
      <protection locked="0"/>
    </xf>
    <xf numFmtId="0" fontId="16" fillId="17" borderId="8" xfId="0" applyFont="1" applyFill="1" applyBorder="1" applyAlignment="1" applyProtection="1">
      <alignment horizontal="center" vertical="center" wrapText="1" readingOrder="2"/>
      <protection locked="0"/>
    </xf>
    <xf numFmtId="0" fontId="14" fillId="17" borderId="8" xfId="0" applyFont="1" applyFill="1" applyBorder="1" applyAlignment="1" applyProtection="1">
      <alignment horizontal="center" vertical="center" wrapText="1" readingOrder="2"/>
      <protection locked="0"/>
    </xf>
    <xf numFmtId="0" fontId="14" fillId="17" borderId="16" xfId="0" applyFont="1" applyFill="1" applyBorder="1" applyAlignment="1" applyProtection="1">
      <alignment horizontal="center" vertical="center" wrapText="1" readingOrder="2"/>
      <protection locked="0"/>
    </xf>
    <xf numFmtId="0" fontId="16" fillId="17" borderId="58" xfId="0" applyFont="1" applyFill="1" applyBorder="1" applyAlignment="1" applyProtection="1">
      <alignment horizontal="center" vertical="center" wrapText="1" readingOrder="2"/>
      <protection locked="0"/>
    </xf>
    <xf numFmtId="1" fontId="6" fillId="20" borderId="7" xfId="0" applyNumberFormat="1" applyFont="1" applyFill="1" applyBorder="1" applyAlignment="1" applyProtection="1">
      <alignment horizontal="right" vertical="top" wrapText="1" readingOrder="2"/>
      <protection hidden="1"/>
    </xf>
    <xf numFmtId="164" fontId="3" fillId="20" borderId="22" xfId="0" applyNumberFormat="1" applyFont="1" applyFill="1" applyBorder="1" applyAlignment="1" applyProtection="1">
      <alignment horizontal="center" vertical="center" wrapText="1" readingOrder="2"/>
      <protection hidden="1"/>
    </xf>
    <xf numFmtId="1" fontId="6" fillId="20" borderId="46" xfId="0" applyNumberFormat="1" applyFont="1" applyFill="1" applyBorder="1" applyAlignment="1" applyProtection="1">
      <alignment horizontal="center" vertical="center" wrapText="1" readingOrder="2"/>
      <protection hidden="1"/>
    </xf>
    <xf numFmtId="164" fontId="3" fillId="20" borderId="48" xfId="0" applyNumberFormat="1" applyFont="1" applyFill="1" applyBorder="1" applyAlignment="1" applyProtection="1">
      <alignment horizontal="center" vertical="center" wrapText="1" readingOrder="2"/>
      <protection hidden="1"/>
    </xf>
    <xf numFmtId="0" fontId="3" fillId="20" borderId="54" xfId="0" applyFont="1" applyFill="1" applyBorder="1" applyAlignment="1" applyProtection="1">
      <alignment horizontal="center" vertical="center" wrapText="1" readingOrder="2"/>
      <protection hidden="1"/>
    </xf>
    <xf numFmtId="0" fontId="3" fillId="20" borderId="37" xfId="0" applyFont="1" applyFill="1" applyBorder="1" applyAlignment="1" applyProtection="1">
      <alignment horizontal="center" vertical="center" wrapText="1" readingOrder="2"/>
      <protection hidden="1"/>
    </xf>
    <xf numFmtId="1" fontId="6" fillId="20" borderId="7" xfId="0" applyNumberFormat="1" applyFont="1" applyFill="1" applyBorder="1" applyAlignment="1" applyProtection="1">
      <alignment horizontal="center" vertical="center" wrapText="1" readingOrder="2"/>
      <protection hidden="1"/>
    </xf>
    <xf numFmtId="0" fontId="3" fillId="20" borderId="20" xfId="0" applyFont="1" applyFill="1" applyBorder="1" applyAlignment="1" applyProtection="1">
      <alignment horizontal="center" vertical="center" wrapText="1" readingOrder="2"/>
      <protection hidden="1"/>
    </xf>
    <xf numFmtId="0" fontId="3" fillId="20" borderId="6" xfId="0" applyFont="1" applyFill="1" applyBorder="1" applyAlignment="1" applyProtection="1">
      <alignment horizontal="center" vertical="center" wrapText="1" readingOrder="2"/>
      <protection hidden="1"/>
    </xf>
    <xf numFmtId="0" fontId="13" fillId="5" borderId="20" xfId="0" applyFont="1" applyFill="1" applyBorder="1" applyAlignment="1" applyProtection="1">
      <alignment horizontal="center" vertical="center" wrapText="1"/>
      <protection hidden="1"/>
    </xf>
    <xf numFmtId="0" fontId="13" fillId="5" borderId="5" xfId="0" applyFont="1" applyFill="1" applyBorder="1" applyAlignment="1" applyProtection="1">
      <alignment horizontal="center" vertical="center" wrapText="1"/>
      <protection hidden="1"/>
    </xf>
    <xf numFmtId="0" fontId="13" fillId="20" borderId="12" xfId="0" applyFont="1" applyFill="1" applyBorder="1" applyAlignment="1" applyProtection="1">
      <alignment horizontal="center" readingOrder="2"/>
      <protection hidden="1"/>
    </xf>
    <xf numFmtId="0" fontId="13" fillId="20" borderId="39" xfId="0" applyFont="1" applyFill="1" applyBorder="1" applyAlignment="1" applyProtection="1">
      <alignment horizontal="center" readingOrder="2"/>
      <protection hidden="1"/>
    </xf>
    <xf numFmtId="0" fontId="13" fillId="20" borderId="14" xfId="0" applyFont="1" applyFill="1" applyBorder="1" applyAlignment="1" applyProtection="1">
      <alignment horizontal="center" readingOrder="2"/>
      <protection hidden="1"/>
    </xf>
    <xf numFmtId="0" fontId="13" fillId="20" borderId="40" xfId="0" applyFont="1" applyFill="1" applyBorder="1" applyAlignment="1" applyProtection="1">
      <alignment horizontal="center" readingOrder="2"/>
      <protection hidden="1"/>
    </xf>
    <xf numFmtId="0" fontId="13" fillId="20" borderId="28" xfId="0" applyFont="1" applyFill="1" applyBorder="1" applyAlignment="1" applyProtection="1">
      <alignment horizontal="center" readingOrder="2"/>
      <protection hidden="1"/>
    </xf>
    <xf numFmtId="0" fontId="13" fillId="20" borderId="30" xfId="0" applyFont="1" applyFill="1" applyBorder="1" applyAlignment="1" applyProtection="1">
      <alignment horizontal="center" readingOrder="2"/>
      <protection hidden="1"/>
    </xf>
    <xf numFmtId="0" fontId="13" fillId="21" borderId="20" xfId="0" applyFont="1" applyFill="1" applyBorder="1" applyAlignment="1" applyProtection="1">
      <alignment horizontal="center" vertical="center" wrapText="1"/>
      <protection hidden="1"/>
    </xf>
    <xf numFmtId="0" fontId="13" fillId="21" borderId="5" xfId="0" applyFont="1" applyFill="1" applyBorder="1" applyAlignment="1" applyProtection="1">
      <alignment horizontal="center" vertical="center" wrapText="1"/>
      <protection hidden="1"/>
    </xf>
    <xf numFmtId="49" fontId="13" fillId="21" borderId="18" xfId="0" applyNumberFormat="1" applyFont="1" applyFill="1" applyBorder="1" applyAlignment="1" applyProtection="1">
      <alignment horizontal="center" vertical="center" wrapText="1"/>
      <protection hidden="1"/>
    </xf>
    <xf numFmtId="49" fontId="13" fillId="21" borderId="2" xfId="0" applyNumberFormat="1" applyFont="1" applyFill="1" applyBorder="1" applyAlignment="1" applyProtection="1">
      <alignment horizontal="center" vertical="center" wrapText="1"/>
      <protection hidden="1"/>
    </xf>
    <xf numFmtId="0" fontId="17" fillId="23" borderId="28" xfId="0" applyFont="1" applyFill="1" applyBorder="1" applyAlignment="1" applyProtection="1">
      <alignment horizontal="center" vertical="center"/>
      <protection hidden="1"/>
    </xf>
    <xf numFmtId="0" fontId="17" fillId="23" borderId="5" xfId="0" applyFont="1" applyFill="1" applyBorder="1" applyAlignment="1" applyProtection="1">
      <alignment horizontal="center" vertical="center"/>
      <protection hidden="1"/>
    </xf>
    <xf numFmtId="49" fontId="13" fillId="21" borderId="46" xfId="0" applyNumberFormat="1" applyFont="1" applyFill="1" applyBorder="1" applyAlignment="1" applyProtection="1">
      <alignment horizontal="center" vertical="center" wrapText="1"/>
      <protection hidden="1"/>
    </xf>
    <xf numFmtId="49" fontId="13" fillId="21" borderId="7" xfId="0" applyNumberFormat="1" applyFont="1" applyFill="1" applyBorder="1" applyAlignment="1" applyProtection="1">
      <alignment horizontal="center" vertical="center" wrapText="1"/>
      <protection hidden="1"/>
    </xf>
    <xf numFmtId="49" fontId="13" fillId="21" borderId="25" xfId="0" applyNumberFormat="1" applyFont="1" applyFill="1" applyBorder="1" applyAlignment="1" applyProtection="1">
      <alignment horizontal="center" vertical="center" wrapText="1"/>
      <protection hidden="1"/>
    </xf>
    <xf numFmtId="0" fontId="3" fillId="4" borderId="20" xfId="0" applyFont="1" applyFill="1" applyBorder="1" applyAlignment="1" applyProtection="1">
      <alignment horizontal="center" vertical="center" wrapText="1" readingOrder="2"/>
      <protection hidden="1"/>
    </xf>
    <xf numFmtId="0" fontId="3" fillId="4" borderId="9" xfId="0" applyFont="1" applyFill="1" applyBorder="1" applyAlignment="1" applyProtection="1">
      <alignment horizontal="center" vertical="center" wrapText="1" readingOrder="2"/>
      <protection hidden="1"/>
    </xf>
    <xf numFmtId="0" fontId="6" fillId="7" borderId="50" xfId="0" applyFont="1" applyFill="1" applyBorder="1" applyAlignment="1" applyProtection="1">
      <alignment horizontal="right" vertical="top" wrapText="1" readingOrder="2"/>
      <protection hidden="1"/>
    </xf>
    <xf numFmtId="0" fontId="6" fillId="7" borderId="45" xfId="0" applyFont="1" applyFill="1" applyBorder="1" applyAlignment="1" applyProtection="1">
      <alignment horizontal="right" vertical="top" wrapText="1" readingOrder="2"/>
      <protection hidden="1"/>
    </xf>
    <xf numFmtId="0" fontId="6" fillId="7" borderId="51" xfId="0" applyFont="1" applyFill="1" applyBorder="1" applyAlignment="1" applyProtection="1">
      <alignment horizontal="right" vertical="center" wrapText="1" readingOrder="2"/>
      <protection hidden="1"/>
    </xf>
    <xf numFmtId="0" fontId="5" fillId="7" borderId="22" xfId="0" applyFont="1" applyFill="1" applyBorder="1" applyAlignment="1" applyProtection="1">
      <alignment horizontal="right" vertical="center" wrapText="1" readingOrder="2"/>
      <protection hidden="1"/>
    </xf>
    <xf numFmtId="0" fontId="6" fillId="7" borderId="42" xfId="0" applyFont="1" applyFill="1" applyBorder="1" applyAlignment="1" applyProtection="1">
      <alignment horizontal="right" vertical="top" wrapText="1" readingOrder="2"/>
      <protection hidden="1"/>
    </xf>
    <xf numFmtId="0" fontId="6" fillId="7" borderId="21" xfId="0" applyFont="1" applyFill="1" applyBorder="1" applyAlignment="1" applyProtection="1">
      <alignment horizontal="right" vertical="top" wrapText="1" readingOrder="2"/>
      <protection hidden="1"/>
    </xf>
    <xf numFmtId="0" fontId="2" fillId="9" borderId="4" xfId="0" applyFont="1" applyFill="1" applyBorder="1" applyAlignment="1">
      <alignment horizontal="center" vertical="center"/>
    </xf>
    <xf numFmtId="0" fontId="2" fillId="9" borderId="27" xfId="0" applyFont="1" applyFill="1" applyBorder="1" applyAlignment="1">
      <alignment horizontal="center" vertical="center"/>
    </xf>
    <xf numFmtId="0" fontId="4" fillId="5" borderId="10" xfId="0" applyFont="1" applyFill="1" applyBorder="1" applyAlignment="1" applyProtection="1">
      <alignment horizontal="center" vertical="center" wrapText="1" readingOrder="2"/>
      <protection hidden="1"/>
    </xf>
    <xf numFmtId="0" fontId="4" fillId="5" borderId="13" xfId="0" applyFont="1" applyFill="1" applyBorder="1" applyAlignment="1" applyProtection="1">
      <alignment horizontal="center" vertical="center" wrapText="1" readingOrder="2"/>
      <protection hidden="1"/>
    </xf>
    <xf numFmtId="0" fontId="3" fillId="5" borderId="16" xfId="0" applyNumberFormat="1" applyFont="1" applyFill="1" applyBorder="1" applyAlignment="1" applyProtection="1">
      <alignment horizontal="center" vertical="center" wrapText="1" readingOrder="2"/>
      <protection hidden="1"/>
    </xf>
    <xf numFmtId="0" fontId="3" fillId="5" borderId="17" xfId="0" applyNumberFormat="1" applyFont="1" applyFill="1" applyBorder="1" applyAlignment="1" applyProtection="1">
      <alignment horizontal="center" vertical="center" wrapText="1" readingOrder="2"/>
      <protection hidden="1"/>
    </xf>
    <xf numFmtId="2" fontId="7" fillId="10" borderId="4" xfId="0" applyNumberFormat="1" applyFont="1" applyFill="1" applyBorder="1" applyAlignment="1" applyProtection="1">
      <alignment horizontal="center" vertical="center" wrapText="1" readingOrder="2"/>
      <protection locked="0"/>
    </xf>
    <xf numFmtId="2" fontId="7" fillId="10" borderId="27" xfId="0" applyNumberFormat="1" applyFont="1" applyFill="1" applyBorder="1" applyAlignment="1" applyProtection="1">
      <alignment horizontal="center" vertical="center" wrapText="1" readingOrder="2"/>
      <protection locked="0"/>
    </xf>
    <xf numFmtId="0" fontId="3" fillId="26" borderId="28" xfId="0" applyFont="1" applyFill="1" applyBorder="1" applyAlignment="1" applyProtection="1">
      <alignment horizontal="center" vertical="center" wrapText="1" readingOrder="2"/>
      <protection hidden="1"/>
    </xf>
    <xf numFmtId="0" fontId="3" fillId="26" borderId="29" xfId="0" applyFont="1" applyFill="1" applyBorder="1" applyAlignment="1" applyProtection="1">
      <alignment horizontal="center" vertical="center" wrapText="1" readingOrder="2"/>
      <protection hidden="1"/>
    </xf>
    <xf numFmtId="0" fontId="6" fillId="7" borderId="24" xfId="0" applyFont="1" applyFill="1" applyBorder="1" applyAlignment="1" applyProtection="1">
      <alignment horizontal="right" vertical="top" wrapText="1" readingOrder="2"/>
      <protection hidden="1"/>
    </xf>
    <xf numFmtId="0" fontId="4" fillId="8" borderId="5" xfId="0" applyFont="1" applyFill="1" applyBorder="1" applyAlignment="1" applyProtection="1">
      <alignment horizontal="center" vertical="center" wrapText="1" readingOrder="2"/>
      <protection hidden="1"/>
    </xf>
    <xf numFmtId="0" fontId="4" fillId="8" borderId="9" xfId="0" applyFont="1" applyFill="1" applyBorder="1" applyAlignment="1" applyProtection="1">
      <alignment horizontal="center" vertical="center" wrapText="1" readingOrder="2"/>
      <protection hidden="1"/>
    </xf>
    <xf numFmtId="0" fontId="3" fillId="4" borderId="33" xfId="0" applyFont="1" applyFill="1" applyBorder="1" applyAlignment="1" applyProtection="1">
      <alignment horizontal="center" vertical="center" wrapText="1" readingOrder="2"/>
      <protection hidden="1"/>
    </xf>
    <xf numFmtId="0" fontId="3" fillId="4" borderId="18" xfId="0" applyFont="1" applyFill="1" applyBorder="1" applyAlignment="1" applyProtection="1">
      <alignment horizontal="center" vertical="center" wrapText="1" readingOrder="2"/>
      <protection hidden="1"/>
    </xf>
    <xf numFmtId="0" fontId="3" fillId="4" borderId="34" xfId="0" applyFont="1" applyFill="1" applyBorder="1" applyAlignment="1" applyProtection="1">
      <alignment horizontal="center" vertical="center" wrapText="1" readingOrder="2"/>
      <protection hidden="1"/>
    </xf>
    <xf numFmtId="0" fontId="3" fillId="4" borderId="10" xfId="0" applyFont="1" applyFill="1" applyBorder="1" applyAlignment="1" applyProtection="1">
      <alignment horizontal="center" vertical="center" wrapText="1" readingOrder="2"/>
      <protection hidden="1"/>
    </xf>
    <xf numFmtId="0" fontId="3" fillId="4" borderId="13" xfId="0" applyFont="1" applyFill="1" applyBorder="1" applyAlignment="1" applyProtection="1">
      <alignment horizontal="center" vertical="center" wrapText="1" readingOrder="2"/>
      <protection hidden="1"/>
    </xf>
    <xf numFmtId="0" fontId="3" fillId="4" borderId="8" xfId="0" applyFont="1" applyFill="1" applyBorder="1" applyAlignment="1" applyProtection="1">
      <alignment horizontal="center" vertical="center" wrapText="1" readingOrder="2"/>
      <protection hidden="1"/>
    </xf>
    <xf numFmtId="0" fontId="3" fillId="4" borderId="23" xfId="0" applyFont="1" applyFill="1" applyBorder="1" applyAlignment="1" applyProtection="1">
      <alignment horizontal="center" vertical="center" wrapText="1" readingOrder="2"/>
      <protection hidden="1"/>
    </xf>
    <xf numFmtId="0" fontId="3" fillId="4" borderId="16" xfId="0" applyFont="1" applyFill="1" applyBorder="1" applyAlignment="1" applyProtection="1">
      <alignment horizontal="center" vertical="center" wrapText="1" readingOrder="2"/>
      <protection hidden="1"/>
    </xf>
    <xf numFmtId="0" fontId="3" fillId="4" borderId="17" xfId="0" applyFont="1" applyFill="1" applyBorder="1" applyAlignment="1" applyProtection="1">
      <alignment horizontal="center" vertical="center" wrapText="1" readingOrder="2"/>
      <protection hidden="1"/>
    </xf>
    <xf numFmtId="0" fontId="8" fillId="7" borderId="50" xfId="0" applyFont="1" applyFill="1" applyBorder="1" applyAlignment="1" applyProtection="1">
      <alignment horizontal="right" vertical="center" wrapText="1" readingOrder="2"/>
      <protection hidden="1"/>
    </xf>
    <xf numFmtId="0" fontId="6" fillId="7" borderId="24" xfId="0" applyFont="1" applyFill="1" applyBorder="1" applyAlignment="1" applyProtection="1">
      <alignment horizontal="right" vertical="center" wrapText="1" readingOrder="2"/>
      <protection hidden="1"/>
    </xf>
    <xf numFmtId="0" fontId="7" fillId="10" borderId="28" xfId="0" applyFont="1" applyFill="1" applyBorder="1" applyAlignment="1" applyProtection="1">
      <alignment horizontal="center" vertical="center" wrapText="1" readingOrder="2"/>
      <protection hidden="1"/>
    </xf>
    <xf numFmtId="0" fontId="7" fillId="10" borderId="29" xfId="0" applyFont="1" applyFill="1" applyBorder="1" applyAlignment="1" applyProtection="1">
      <alignment horizontal="center" vertical="center" wrapText="1" readingOrder="2"/>
      <protection hidden="1"/>
    </xf>
    <xf numFmtId="0" fontId="7" fillId="10" borderId="30" xfId="0" applyFont="1" applyFill="1" applyBorder="1" applyAlignment="1" applyProtection="1">
      <alignment horizontal="center" vertical="center" wrapText="1" readingOrder="2"/>
      <protection hidden="1"/>
    </xf>
    <xf numFmtId="0" fontId="9" fillId="11" borderId="20" xfId="0" applyFont="1" applyFill="1" applyBorder="1" applyAlignment="1">
      <alignment horizontal="center" vertical="center" wrapText="1"/>
    </xf>
    <xf numFmtId="0" fontId="9" fillId="11" borderId="5" xfId="0" applyFont="1" applyFill="1" applyBorder="1" applyAlignment="1">
      <alignment horizontal="center" vertical="center" wrapText="1"/>
    </xf>
    <xf numFmtId="0" fontId="9" fillId="11" borderId="9"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11" borderId="39" xfId="0" applyFont="1" applyFill="1" applyBorder="1" applyAlignment="1">
      <alignment horizontal="center" vertical="center" wrapText="1"/>
    </xf>
    <xf numFmtId="0" fontId="9" fillId="11" borderId="20" xfId="0" applyFont="1" applyFill="1" applyBorder="1" applyAlignment="1" applyProtection="1">
      <alignment horizontal="center" vertical="center" wrapText="1" readingOrder="2"/>
      <protection hidden="1"/>
    </xf>
    <xf numFmtId="0" fontId="9" fillId="11" borderId="9" xfId="0" applyFont="1" applyFill="1" applyBorder="1" applyAlignment="1" applyProtection="1">
      <alignment horizontal="center" vertical="center" wrapText="1" readingOrder="2"/>
      <protection hidden="1"/>
    </xf>
    <xf numFmtId="0" fontId="9" fillId="11" borderId="12" xfId="0" applyFont="1" applyFill="1" applyBorder="1" applyAlignment="1" applyProtection="1">
      <alignment horizontal="center" vertical="center" wrapText="1" readingOrder="2"/>
      <protection hidden="1"/>
    </xf>
    <xf numFmtId="0" fontId="9" fillId="11" borderId="39" xfId="0" applyFont="1" applyFill="1" applyBorder="1" applyAlignment="1" applyProtection="1">
      <alignment horizontal="center" vertical="center" wrapText="1" readingOrder="2"/>
      <protection hidden="1"/>
    </xf>
    <xf numFmtId="0" fontId="9" fillId="11" borderId="35" xfId="0" applyFont="1" applyFill="1" applyBorder="1" applyAlignment="1" applyProtection="1">
      <alignment horizontal="center" vertical="center" wrapText="1" readingOrder="2"/>
      <protection hidden="1"/>
    </xf>
    <xf numFmtId="0" fontId="9" fillId="11" borderId="11" xfId="0" applyFont="1" applyFill="1" applyBorder="1" applyAlignment="1" applyProtection="1">
      <alignment horizontal="center" vertical="center" wrapText="1" readingOrder="2"/>
      <protection hidden="1"/>
    </xf>
    <xf numFmtId="0" fontId="9" fillId="13" borderId="18" xfId="0" applyFont="1" applyFill="1" applyBorder="1" applyAlignment="1">
      <alignment horizontal="center" vertical="center" wrapText="1"/>
    </xf>
    <xf numFmtId="0" fontId="9" fillId="13" borderId="34" xfId="0" applyFont="1" applyFill="1" applyBorder="1" applyAlignment="1">
      <alignment horizontal="center" vertical="center" wrapText="1"/>
    </xf>
    <xf numFmtId="2" fontId="12" fillId="17" borderId="20" xfId="0" applyNumberFormat="1" applyFont="1" applyFill="1" applyBorder="1" applyAlignment="1">
      <alignment horizontal="center" wrapText="1"/>
    </xf>
    <xf numFmtId="2" fontId="12" fillId="17" borderId="9" xfId="0" applyNumberFormat="1" applyFont="1" applyFill="1" applyBorder="1" applyAlignment="1">
      <alignment horizontal="center" wrapText="1"/>
    </xf>
    <xf numFmtId="2" fontId="12" fillId="18" borderId="28" xfId="0" applyNumberFormat="1" applyFont="1" applyFill="1" applyBorder="1" applyAlignment="1">
      <alignment horizontal="center" wrapText="1"/>
    </xf>
    <xf numFmtId="2" fontId="12" fillId="18" borderId="30" xfId="0" applyNumberFormat="1" applyFont="1" applyFill="1" applyBorder="1" applyAlignment="1">
      <alignment horizontal="center" wrapText="1"/>
    </xf>
    <xf numFmtId="0" fontId="22" fillId="0" borderId="25" xfId="0" applyFont="1" applyFill="1" applyBorder="1" applyAlignment="1">
      <alignment horizontal="center" vertical="top"/>
    </xf>
    <xf numFmtId="0" fontId="22" fillId="0" borderId="7" xfId="0" applyFont="1" applyFill="1" applyBorder="1" applyAlignment="1">
      <alignment horizontal="center" vertical="top"/>
    </xf>
    <xf numFmtId="0" fontId="22" fillId="0" borderId="49" xfId="0" applyFont="1" applyFill="1" applyBorder="1" applyAlignment="1">
      <alignment horizontal="center" vertical="top" wrapText="1"/>
    </xf>
    <xf numFmtId="0" fontId="22" fillId="0" borderId="47" xfId="0" applyFont="1" applyFill="1" applyBorder="1" applyAlignment="1">
      <alignment horizontal="center" vertical="top" wrapText="1"/>
    </xf>
    <xf numFmtId="2" fontId="20" fillId="22" borderId="16" xfId="0" applyNumberFormat="1" applyFont="1" applyFill="1" applyBorder="1" applyAlignment="1">
      <alignment horizontal="center" vertical="top"/>
    </xf>
    <xf numFmtId="2" fontId="20" fillId="22" borderId="58" xfId="0" applyNumberFormat="1" applyFont="1" applyFill="1" applyBorder="1" applyAlignment="1">
      <alignment horizontal="center" vertical="top"/>
    </xf>
    <xf numFmtId="0" fontId="22" fillId="0" borderId="49" xfId="0" applyFont="1" applyFill="1" applyBorder="1" applyAlignment="1">
      <alignment horizontal="center" vertical="top" wrapText="1" readingOrder="2"/>
    </xf>
    <xf numFmtId="0" fontId="22" fillId="0" borderId="47" xfId="0" applyFont="1" applyFill="1" applyBorder="1" applyAlignment="1">
      <alignment horizontal="center" vertical="top" wrapText="1" readingOrder="2"/>
    </xf>
    <xf numFmtId="22" fontId="22" fillId="0" borderId="49" xfId="0" applyNumberFormat="1" applyFont="1" applyFill="1" applyBorder="1" applyAlignment="1">
      <alignment horizontal="center" vertical="top" wrapText="1" readingOrder="2"/>
    </xf>
    <xf numFmtId="0" fontId="22" fillId="0" borderId="26" xfId="0" applyFont="1" applyFill="1" applyBorder="1" applyAlignment="1">
      <alignment horizontal="center" vertical="top" wrapText="1" readingOrder="2"/>
    </xf>
    <xf numFmtId="0" fontId="22" fillId="0" borderId="22" xfId="0" applyFont="1" applyFill="1" applyBorder="1" applyAlignment="1">
      <alignment horizontal="center" vertical="top" wrapText="1" readingOrder="2"/>
    </xf>
    <xf numFmtId="0" fontId="18" fillId="5" borderId="10" xfId="0" applyFont="1" applyFill="1" applyBorder="1" applyAlignment="1" applyProtection="1">
      <alignment horizontal="center" vertical="top" readingOrder="2"/>
      <protection hidden="1"/>
    </xf>
    <xf numFmtId="0" fontId="18" fillId="5" borderId="57" xfId="0" applyFont="1" applyFill="1" applyBorder="1" applyAlignment="1" applyProtection="1">
      <alignment horizontal="center" vertical="top" readingOrder="2"/>
      <protection hidden="1"/>
    </xf>
    <xf numFmtId="0" fontId="18" fillId="5" borderId="13" xfId="0" applyFont="1" applyFill="1" applyBorder="1" applyAlignment="1" applyProtection="1">
      <alignment horizontal="center" vertical="top" readingOrder="2"/>
      <protection hidden="1"/>
    </xf>
    <xf numFmtId="0" fontId="19" fillId="5" borderId="8" xfId="0" applyFont="1" applyFill="1" applyBorder="1" applyAlignment="1" applyProtection="1">
      <alignment horizontal="center" vertical="top" wrapText="1" readingOrder="2"/>
      <protection hidden="1"/>
    </xf>
    <xf numFmtId="0" fontId="19" fillId="5" borderId="2" xfId="0" applyFont="1" applyFill="1" applyBorder="1" applyAlignment="1" applyProtection="1">
      <alignment horizontal="center" vertical="top" wrapText="1" readingOrder="2"/>
      <protection hidden="1"/>
    </xf>
    <xf numFmtId="0" fontId="19" fillId="5" borderId="23" xfId="0" applyFont="1" applyFill="1" applyBorder="1" applyAlignment="1" applyProtection="1">
      <alignment horizontal="center" vertical="top" wrapText="1" readingOrder="2"/>
      <protection hidden="1"/>
    </xf>
    <xf numFmtId="0" fontId="20" fillId="21" borderId="8" xfId="0" applyFont="1" applyFill="1" applyBorder="1" applyAlignment="1">
      <alignment horizontal="center" vertical="top"/>
    </xf>
    <xf numFmtId="0" fontId="20" fillId="21" borderId="2" xfId="0" applyFont="1" applyFill="1" applyBorder="1" applyAlignment="1" applyProtection="1">
      <alignment horizontal="center" vertical="top" wrapText="1"/>
      <protection hidden="1"/>
    </xf>
    <xf numFmtId="0" fontId="20" fillId="21" borderId="49" xfId="0" applyFont="1" applyFill="1" applyBorder="1" applyAlignment="1" applyProtection="1">
      <alignment horizontal="center" vertical="top" wrapText="1"/>
      <protection hidden="1"/>
    </xf>
    <xf numFmtId="0" fontId="20" fillId="21" borderId="47" xfId="0" applyFont="1" applyFill="1" applyBorder="1" applyAlignment="1" applyProtection="1">
      <alignment horizontal="center" vertical="top" wrapText="1"/>
      <protection hidden="1"/>
    </xf>
    <xf numFmtId="0" fontId="21" fillId="21" borderId="15" xfId="0" applyFont="1" applyFill="1" applyBorder="1" applyAlignment="1" applyProtection="1">
      <alignment horizontal="center" vertical="top" wrapText="1"/>
      <protection hidden="1"/>
    </xf>
    <xf numFmtId="0" fontId="21" fillId="21" borderId="44" xfId="0" applyFont="1" applyFill="1" applyBorder="1" applyAlignment="1" applyProtection="1">
      <alignment horizontal="center" vertical="top" wrapText="1"/>
      <protection hidden="1"/>
    </xf>
    <xf numFmtId="0" fontId="21" fillId="21" borderId="2" xfId="0" applyFont="1" applyFill="1" applyBorder="1" applyAlignment="1" applyProtection="1">
      <alignment horizontal="center" vertical="top" wrapText="1" readingOrder="2"/>
      <protection hidden="1"/>
    </xf>
    <xf numFmtId="0" fontId="20" fillId="21" borderId="26" xfId="0" applyFont="1" applyFill="1" applyBorder="1" applyAlignment="1" applyProtection="1">
      <alignment horizontal="center" vertical="top" wrapText="1"/>
      <protection hidden="1"/>
    </xf>
    <xf numFmtId="0" fontId="20" fillId="21" borderId="22" xfId="0" applyFont="1" applyFill="1" applyBorder="1" applyAlignment="1" applyProtection="1">
      <alignment horizontal="center" vertical="top" wrapText="1"/>
      <protection hidden="1"/>
    </xf>
    <xf numFmtId="20" fontId="22" fillId="0" borderId="49" xfId="0" applyNumberFormat="1" applyFont="1" applyFill="1" applyBorder="1" applyAlignment="1">
      <alignment horizontal="center" vertical="top" wrapText="1" readingOrder="2"/>
    </xf>
    <xf numFmtId="0" fontId="32" fillId="0" borderId="88" xfId="0" applyFont="1" applyBorder="1" applyAlignment="1">
      <alignment horizontal="center"/>
    </xf>
    <xf numFmtId="0" fontId="32" fillId="0" borderId="89" xfId="0" applyFont="1" applyBorder="1" applyAlignment="1">
      <alignment horizontal="center"/>
    </xf>
    <xf numFmtId="0" fontId="32" fillId="0" borderId="90" xfId="0" applyFont="1" applyBorder="1" applyAlignment="1">
      <alignment horizontal="center"/>
    </xf>
    <xf numFmtId="0" fontId="30" fillId="0" borderId="12" xfId="0" applyFont="1" applyBorder="1" applyAlignment="1">
      <alignment horizontal="center" vertical="top" wrapText="1" readingOrder="2"/>
    </xf>
    <xf numFmtId="0" fontId="30" fillId="0" borderId="19" xfId="0" applyFont="1" applyBorder="1" applyAlignment="1">
      <alignment horizontal="center" vertical="top" wrapText="1" readingOrder="2"/>
    </xf>
    <xf numFmtId="0" fontId="31" fillId="25" borderId="20" xfId="0" applyFont="1" applyFill="1" applyBorder="1" applyAlignment="1">
      <alignment horizontal="center" vertical="center" readingOrder="2"/>
    </xf>
    <xf numFmtId="0" fontId="31" fillId="25" borderId="5" xfId="0" applyFont="1" applyFill="1" applyBorder="1" applyAlignment="1">
      <alignment horizontal="center" vertical="center" readingOrder="2"/>
    </xf>
    <xf numFmtId="0" fontId="31" fillId="25" borderId="9" xfId="0" applyFont="1" applyFill="1" applyBorder="1" applyAlignment="1">
      <alignment horizontal="center" vertical="center" readingOrder="2"/>
    </xf>
    <xf numFmtId="0" fontId="31" fillId="25" borderId="20" xfId="0" applyFont="1" applyFill="1" applyBorder="1" applyAlignment="1">
      <alignment horizontal="center" vertical="center" wrapText="1" readingOrder="2"/>
    </xf>
    <xf numFmtId="0" fontId="31" fillId="25" borderId="5" xfId="0" applyFont="1" applyFill="1" applyBorder="1" applyAlignment="1">
      <alignment horizontal="center" vertical="center" wrapText="1" readingOrder="2"/>
    </xf>
    <xf numFmtId="0" fontId="31" fillId="25" borderId="9" xfId="0" applyFont="1" applyFill="1" applyBorder="1" applyAlignment="1">
      <alignment horizontal="center" vertical="center" wrapText="1" readingOrder="2"/>
    </xf>
    <xf numFmtId="0" fontId="30" fillId="0" borderId="33" xfId="0" applyFont="1" applyBorder="1" applyAlignment="1">
      <alignment horizontal="right" vertical="center" wrapText="1" readingOrder="2"/>
    </xf>
    <xf numFmtId="0" fontId="30" fillId="0" borderId="34" xfId="0" applyFont="1" applyBorder="1" applyAlignment="1">
      <alignment horizontal="right" vertical="center" wrapText="1" readingOrder="2"/>
    </xf>
    <xf numFmtId="1" fontId="26" fillId="0" borderId="12" xfId="0" applyNumberFormat="1" applyFont="1" applyBorder="1" applyAlignment="1">
      <alignment horizontal="center" vertical="center" readingOrder="1"/>
    </xf>
    <xf numFmtId="1" fontId="26" fillId="0" borderId="19" xfId="0" applyNumberFormat="1" applyFont="1" applyBorder="1" applyAlignment="1">
      <alignment horizontal="center" vertical="center" readingOrder="1"/>
    </xf>
    <xf numFmtId="1" fontId="26" fillId="0" borderId="39" xfId="0" applyNumberFormat="1" applyFont="1" applyBorder="1" applyAlignment="1">
      <alignment horizontal="center" vertical="center" readingOrder="1"/>
    </xf>
    <xf numFmtId="1" fontId="26" fillId="0" borderId="28" xfId="0" applyNumberFormat="1" applyFont="1" applyBorder="1" applyAlignment="1">
      <alignment horizontal="center" vertical="center" readingOrder="1"/>
    </xf>
    <xf numFmtId="1" fontId="26" fillId="0" borderId="29" xfId="0" applyNumberFormat="1" applyFont="1" applyBorder="1" applyAlignment="1">
      <alignment horizontal="center" vertical="center" readingOrder="1"/>
    </xf>
    <xf numFmtId="1" fontId="26" fillId="0" borderId="30" xfId="0" applyNumberFormat="1" applyFont="1" applyBorder="1" applyAlignment="1">
      <alignment horizontal="center" vertical="center" readingOrder="1"/>
    </xf>
    <xf numFmtId="0" fontId="30" fillId="0" borderId="14" xfId="0" applyFont="1" applyBorder="1" applyAlignment="1">
      <alignment horizontal="right" vertical="center" wrapText="1" readingOrder="2"/>
    </xf>
    <xf numFmtId="0" fontId="30" fillId="0" borderId="28" xfId="0" applyFont="1" applyBorder="1" applyAlignment="1">
      <alignment horizontal="right" vertical="center" wrapText="1" readingOrder="2"/>
    </xf>
    <xf numFmtId="1" fontId="26" fillId="0" borderId="14" xfId="0" applyNumberFormat="1" applyFont="1" applyBorder="1" applyAlignment="1">
      <alignment horizontal="center" vertical="center" wrapText="1" readingOrder="1"/>
    </xf>
    <xf numFmtId="1" fontId="26" fillId="0" borderId="0" xfId="0" applyNumberFormat="1" applyFont="1" applyBorder="1" applyAlignment="1">
      <alignment horizontal="center" vertical="center" wrapText="1" readingOrder="1"/>
    </xf>
    <xf numFmtId="1" fontId="26" fillId="0" borderId="40" xfId="0" applyNumberFormat="1" applyFont="1" applyBorder="1" applyAlignment="1">
      <alignment horizontal="center" vertical="center" wrapText="1" readingOrder="1"/>
    </xf>
    <xf numFmtId="1" fontId="26" fillId="0" borderId="28" xfId="0" applyNumberFormat="1" applyFont="1" applyBorder="1" applyAlignment="1">
      <alignment horizontal="center" vertical="center" wrapText="1" readingOrder="1"/>
    </xf>
    <xf numFmtId="1" fontId="26" fillId="0" borderId="29" xfId="0" applyNumberFormat="1" applyFont="1" applyBorder="1" applyAlignment="1">
      <alignment horizontal="center" vertical="center" wrapText="1" readingOrder="1"/>
    </xf>
    <xf numFmtId="1" fontId="26" fillId="0" borderId="30" xfId="0" applyNumberFormat="1" applyFont="1" applyBorder="1" applyAlignment="1">
      <alignment horizontal="center" vertical="center" wrapText="1" readingOrder="1"/>
    </xf>
    <xf numFmtId="1" fontId="26" fillId="0" borderId="81" xfId="0" applyNumberFormat="1" applyFont="1" applyBorder="1" applyAlignment="1">
      <alignment horizontal="center" vertical="center" wrapText="1" readingOrder="1"/>
    </xf>
    <xf numFmtId="1" fontId="26" fillId="0" borderId="80" xfId="0" applyNumberFormat="1" applyFont="1" applyBorder="1" applyAlignment="1">
      <alignment horizontal="center" vertical="center" wrapText="1" readingOrder="1"/>
    </xf>
    <xf numFmtId="1" fontId="26" fillId="0" borderId="78" xfId="0" applyNumberFormat="1" applyFont="1" applyBorder="1" applyAlignment="1">
      <alignment horizontal="center" vertical="center" wrapText="1" readingOrder="1"/>
    </xf>
    <xf numFmtId="0" fontId="26" fillId="0" borderId="79" xfId="0" applyFont="1" applyBorder="1" applyAlignment="1">
      <alignment horizontal="center" vertical="center" wrapText="1" readingOrder="2"/>
    </xf>
    <xf numFmtId="0" fontId="26" fillId="0" borderId="83" xfId="0" applyFont="1" applyBorder="1" applyAlignment="1">
      <alignment horizontal="center" vertical="center" wrapText="1" readingOrder="2"/>
    </xf>
    <xf numFmtId="0" fontId="26" fillId="0" borderId="60" xfId="0" applyFont="1" applyBorder="1" applyAlignment="1">
      <alignment horizontal="center" vertical="center" wrapText="1" readingOrder="1"/>
    </xf>
    <xf numFmtId="0" fontId="26" fillId="0" borderId="71" xfId="0" applyFont="1" applyBorder="1" applyAlignment="1">
      <alignment horizontal="center" vertical="center" wrapText="1" readingOrder="1"/>
    </xf>
    <xf numFmtId="1" fontId="26" fillId="0" borderId="84" xfId="0" applyNumberFormat="1" applyFont="1" applyBorder="1" applyAlignment="1">
      <alignment horizontal="center" vertical="center" wrapText="1" readingOrder="1"/>
    </xf>
    <xf numFmtId="0" fontId="26" fillId="0" borderId="82" xfId="0" applyFont="1" applyBorder="1" applyAlignment="1">
      <alignment horizontal="center" vertical="center" wrapText="1" readingOrder="2"/>
    </xf>
    <xf numFmtId="0" fontId="26" fillId="0" borderId="77" xfId="0" applyFont="1" applyBorder="1" applyAlignment="1">
      <alignment horizontal="center" vertical="center" wrapText="1" readingOrder="2"/>
    </xf>
    <xf numFmtId="0" fontId="26" fillId="0" borderId="66" xfId="0" applyFont="1" applyBorder="1" applyAlignment="1">
      <alignment horizontal="center" vertical="center" wrapText="1" readingOrder="1"/>
    </xf>
    <xf numFmtId="0" fontId="26" fillId="0" borderId="61" xfId="0" applyFont="1" applyBorder="1" applyAlignment="1">
      <alignment horizontal="center" vertical="center" wrapText="1" readingOrder="1"/>
    </xf>
    <xf numFmtId="0" fontId="30" fillId="0" borderId="60" xfId="0" applyFont="1" applyBorder="1" applyAlignment="1">
      <alignment horizontal="right" vertical="center" wrapText="1" readingOrder="2"/>
    </xf>
    <xf numFmtId="0" fontId="30" fillId="0" borderId="61" xfId="0" applyFont="1" applyBorder="1" applyAlignment="1">
      <alignment horizontal="right" vertical="center" wrapText="1" readingOrder="2"/>
    </xf>
    <xf numFmtId="0" fontId="30" fillId="0" borderId="85" xfId="0" applyFont="1" applyBorder="1" applyAlignment="1">
      <alignment horizontal="center" vertical="top" wrapText="1" readingOrder="2"/>
    </xf>
    <xf numFmtId="0" fontId="30" fillId="0" borderId="64" xfId="0" applyFont="1" applyBorder="1" applyAlignment="1">
      <alignment horizontal="center" vertical="top" wrapText="1" readingOrder="2"/>
    </xf>
    <xf numFmtId="0" fontId="30" fillId="0" borderId="86" xfId="0" applyFont="1" applyBorder="1" applyAlignment="1">
      <alignment horizontal="center" vertical="top" wrapText="1" readingOrder="2"/>
    </xf>
    <xf numFmtId="0" fontId="31" fillId="0" borderId="14" xfId="0" applyFont="1" applyBorder="1" applyAlignment="1">
      <alignment horizontal="center" vertical="center" wrapText="1" readingOrder="2"/>
    </xf>
    <xf numFmtId="0" fontId="31" fillId="0" borderId="0" xfId="0" applyFont="1" applyBorder="1" applyAlignment="1">
      <alignment horizontal="center" vertical="center" wrapText="1" readingOrder="2"/>
    </xf>
    <xf numFmtId="0" fontId="31" fillId="0" borderId="40" xfId="0" applyFont="1" applyBorder="1" applyAlignment="1">
      <alignment horizontal="center" vertical="center" wrapText="1" readingOrder="2"/>
    </xf>
    <xf numFmtId="0" fontId="25" fillId="25" borderId="73" xfId="0" applyFont="1" applyFill="1" applyBorder="1" applyAlignment="1">
      <alignment horizontal="center" vertical="center" wrapText="1" readingOrder="2"/>
    </xf>
    <xf numFmtId="0" fontId="25" fillId="25" borderId="77" xfId="0" applyFont="1" applyFill="1" applyBorder="1" applyAlignment="1">
      <alignment horizontal="center" vertical="center" wrapText="1" readingOrder="2"/>
    </xf>
    <xf numFmtId="0" fontId="25" fillId="25" borderId="74" xfId="0" applyFont="1" applyFill="1" applyBorder="1" applyAlignment="1">
      <alignment horizontal="center" vertical="center" wrapText="1" readingOrder="2"/>
    </xf>
    <xf numFmtId="0" fontId="25" fillId="25" borderId="66" xfId="0" applyFont="1" applyFill="1" applyBorder="1" applyAlignment="1">
      <alignment horizontal="center" vertical="center" wrapText="1" readingOrder="2"/>
    </xf>
    <xf numFmtId="0" fontId="25" fillId="25" borderId="61" xfId="0" applyFont="1" applyFill="1" applyBorder="1" applyAlignment="1">
      <alignment horizontal="center" vertical="center" wrapText="1" readingOrder="2"/>
    </xf>
    <xf numFmtId="0" fontId="25" fillId="25" borderId="79" xfId="0" applyFont="1" applyFill="1" applyBorder="1" applyAlignment="1">
      <alignment horizontal="center" vertical="center" wrapText="1" readingOrder="2"/>
    </xf>
    <xf numFmtId="0" fontId="25" fillId="25" borderId="60" xfId="0" applyFont="1" applyFill="1" applyBorder="1" applyAlignment="1">
      <alignment horizontal="center" vertical="center" wrapText="1" readingOrder="2"/>
    </xf>
    <xf numFmtId="0" fontId="26" fillId="0" borderId="60" xfId="0" applyFont="1" applyBorder="1" applyAlignment="1">
      <alignment horizontal="right" vertical="top" wrapText="1" readingOrder="2"/>
    </xf>
    <xf numFmtId="0" fontId="26" fillId="0" borderId="66" xfId="0" applyFont="1" applyBorder="1" applyAlignment="1">
      <alignment horizontal="right" vertical="top" wrapText="1" readingOrder="2"/>
    </xf>
    <xf numFmtId="0" fontId="26" fillId="0" borderId="61" xfId="0" applyFont="1" applyBorder="1" applyAlignment="1">
      <alignment horizontal="right" vertical="top" wrapText="1" readingOrder="2"/>
    </xf>
    <xf numFmtId="0" fontId="26" fillId="0" borderId="60" xfId="0" applyFont="1" applyBorder="1" applyAlignment="1">
      <alignment horizontal="right" vertical="center" wrapText="1" readingOrder="2"/>
    </xf>
    <xf numFmtId="0" fontId="26" fillId="0" borderId="61" xfId="0" applyFont="1" applyBorder="1" applyAlignment="1">
      <alignment horizontal="right" vertical="center" wrapText="1" readingOrder="2"/>
    </xf>
    <xf numFmtId="0" fontId="26" fillId="0" borderId="60" xfId="0" applyFont="1" applyBorder="1" applyAlignment="1">
      <alignment horizontal="justify" vertical="center" wrapText="1" readingOrder="2"/>
    </xf>
    <xf numFmtId="0" fontId="26" fillId="0" borderId="61" xfId="0" applyFont="1" applyBorder="1" applyAlignment="1">
      <alignment horizontal="justify" vertical="center" wrapText="1" readingOrder="2"/>
    </xf>
    <xf numFmtId="0" fontId="26" fillId="0" borderId="63" xfId="0" applyFont="1" applyBorder="1" applyAlignment="1">
      <alignment horizontal="right" vertical="center" wrapText="1" readingOrder="2"/>
    </xf>
    <xf numFmtId="0" fontId="26" fillId="0" borderId="68" xfId="0" applyFont="1" applyBorder="1" applyAlignment="1">
      <alignment horizontal="right" vertical="center" wrapText="1" readingOrder="2"/>
    </xf>
    <xf numFmtId="0" fontId="26" fillId="0" borderId="65" xfId="0" applyFont="1" applyBorder="1" applyAlignment="1">
      <alignment horizontal="right" vertical="center" wrapText="1" readingOrder="2"/>
    </xf>
    <xf numFmtId="0" fontId="26" fillId="0" borderId="69" xfId="0" applyFont="1" applyBorder="1" applyAlignment="1">
      <alignment horizontal="right" vertical="center" wrapText="1" readingOrder="2"/>
    </xf>
    <xf numFmtId="0" fontId="26" fillId="0" borderId="62" xfId="0" applyFont="1" applyBorder="1" applyAlignment="1">
      <alignment horizontal="right" vertical="center" wrapText="1" readingOrder="2"/>
    </xf>
    <xf numFmtId="0" fontId="26" fillId="0" borderId="70" xfId="0" applyFont="1" applyBorder="1" applyAlignment="1">
      <alignment horizontal="right" vertical="center" wrapText="1" readingOrder="2"/>
    </xf>
    <xf numFmtId="0" fontId="33" fillId="26" borderId="12" xfId="0" applyFont="1" applyFill="1" applyBorder="1" applyAlignment="1">
      <alignment horizontal="center"/>
    </xf>
    <xf numFmtId="0" fontId="33" fillId="26" borderId="19" xfId="0" applyFont="1" applyFill="1" applyBorder="1" applyAlignment="1">
      <alignment horizontal="center"/>
    </xf>
    <xf numFmtId="0" fontId="33" fillId="26" borderId="39" xfId="0" applyFont="1" applyFill="1" applyBorder="1" applyAlignment="1">
      <alignment horizontal="center"/>
    </xf>
    <xf numFmtId="0" fontId="25" fillId="25" borderId="63" xfId="0" applyFont="1" applyFill="1" applyBorder="1" applyAlignment="1">
      <alignment horizontal="center" vertical="center" wrapText="1" readingOrder="2"/>
    </xf>
    <xf numFmtId="0" fontId="25" fillId="25" borderId="68" xfId="0" applyFont="1" applyFill="1" applyBorder="1" applyAlignment="1">
      <alignment horizontal="center" vertical="center" wrapText="1" readingOrder="2"/>
    </xf>
    <xf numFmtId="0" fontId="25" fillId="25" borderId="65" xfId="0" applyFont="1" applyFill="1" applyBorder="1" applyAlignment="1">
      <alignment horizontal="center" vertical="center" wrapText="1" readingOrder="2"/>
    </xf>
    <xf numFmtId="0" fontId="25" fillId="25" borderId="69" xfId="0" applyFont="1" applyFill="1" applyBorder="1" applyAlignment="1">
      <alignment horizontal="center" vertical="center" wrapText="1" readingOrder="2"/>
    </xf>
    <xf numFmtId="0" fontId="34" fillId="0" borderId="12" xfId="0" applyFont="1" applyBorder="1" applyAlignment="1">
      <alignment horizontal="center" vertical="center" wrapText="1" readingOrder="2"/>
    </xf>
    <xf numFmtId="0" fontId="34" fillId="0" borderId="39" xfId="0" applyFont="1" applyBorder="1" applyAlignment="1">
      <alignment horizontal="center" vertical="center" wrapText="1" readingOrder="2"/>
    </xf>
    <xf numFmtId="0" fontId="25" fillId="25" borderId="63" xfId="0" applyFont="1" applyFill="1" applyBorder="1" applyAlignment="1">
      <alignment horizontal="justify" vertical="center" wrapText="1" readingOrder="2"/>
    </xf>
    <xf numFmtId="0" fontId="25" fillId="25" borderId="68" xfId="0" applyFont="1" applyFill="1" applyBorder="1" applyAlignment="1">
      <alignment horizontal="justify" vertical="center" wrapText="1" readingOrder="2"/>
    </xf>
    <xf numFmtId="0" fontId="25" fillId="25" borderId="65" xfId="0" applyFont="1" applyFill="1" applyBorder="1" applyAlignment="1">
      <alignment horizontal="justify" vertical="center" wrapText="1" readingOrder="2"/>
    </xf>
    <xf numFmtId="0" fontId="25" fillId="25" borderId="69" xfId="0" applyFont="1" applyFill="1" applyBorder="1" applyAlignment="1">
      <alignment horizontal="justify" vertical="center" wrapText="1" readingOrder="2"/>
    </xf>
    <xf numFmtId="0" fontId="25" fillId="25" borderId="60" xfId="0" applyFont="1" applyFill="1" applyBorder="1" applyAlignment="1">
      <alignment horizontal="center" vertical="center" wrapText="1" readingOrder="1"/>
    </xf>
    <xf numFmtId="0" fontId="25" fillId="25" borderId="61" xfId="0" applyFont="1" applyFill="1" applyBorder="1" applyAlignment="1">
      <alignment horizontal="center" vertical="center" wrapText="1" readingOrder="1"/>
    </xf>
    <xf numFmtId="0" fontId="3" fillId="4" borderId="5" xfId="0" applyFont="1" applyFill="1" applyBorder="1" applyAlignment="1" applyProtection="1">
      <alignment horizontal="center" vertical="center" wrapText="1" readingOrder="2"/>
      <protection hidden="1"/>
    </xf>
    <xf numFmtId="0" fontId="0" fillId="0" borderId="47" xfId="0" applyBorder="1" applyAlignment="1">
      <alignment horizontal="center" vertical="top" wrapText="1"/>
    </xf>
    <xf numFmtId="0" fontId="0" fillId="0" borderId="22" xfId="0" applyBorder="1" applyAlignment="1">
      <alignment horizontal="center" vertical="top" wrapText="1"/>
    </xf>
    <xf numFmtId="2" fontId="0" fillId="0" borderId="2" xfId="0" applyNumberFormat="1" applyBorder="1" applyAlignment="1">
      <alignment horizontal="center"/>
    </xf>
    <xf numFmtId="2" fontId="0" fillId="0" borderId="23" xfId="0" applyNumberFormat="1" applyBorder="1" applyAlignment="1">
      <alignment horizontal="center"/>
    </xf>
    <xf numFmtId="0" fontId="0" fillId="0" borderId="56" xfId="0" applyBorder="1"/>
    <xf numFmtId="2" fontId="0" fillId="0" borderId="15" xfId="0" applyNumberFormat="1" applyBorder="1" applyAlignment="1">
      <alignment horizontal="center"/>
    </xf>
    <xf numFmtId="1" fontId="0" fillId="0" borderId="15" xfId="0" applyNumberFormat="1" applyBorder="1"/>
  </cellXfs>
  <cellStyles count="3">
    <cellStyle name="Normal" xfId="0" builtinId="0"/>
    <cellStyle name="Percent" xfId="1" builtinId="5"/>
    <cellStyle name="היפר-קישור" xfId="2" builtinId="8"/>
  </cellStyles>
  <dxfs count="6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rightToLeft="1" view="pageBreakPreview" zoomScale="80" zoomScaleNormal="90" zoomScaleSheetLayoutView="80" workbookViewId="0">
      <pane xSplit="1" topLeftCell="B1" activePane="topRight" state="frozen"/>
      <selection pane="topRight" activeCell="E2" sqref="E2"/>
    </sheetView>
  </sheetViews>
  <sheetFormatPr defaultColWidth="9" defaultRowHeight="15"/>
  <cols>
    <col min="1" max="1" width="14.75" style="13" customWidth="1"/>
    <col min="2" max="2" width="8.25" style="13" bestFit="1" customWidth="1"/>
    <col min="3" max="3" width="48.5" style="13" customWidth="1"/>
    <col min="4" max="4" width="13.75" style="13" customWidth="1"/>
    <col min="5" max="5" width="14.5" style="13" customWidth="1"/>
    <col min="6" max="6" width="12.5" style="13" customWidth="1"/>
    <col min="7" max="7" width="13.25" style="13" customWidth="1"/>
    <col min="8" max="8" width="12.75" style="13" customWidth="1"/>
    <col min="9" max="16384" width="9" style="13"/>
  </cols>
  <sheetData>
    <row r="1" spans="1:9" ht="15.75">
      <c r="A1" s="219"/>
      <c r="B1" s="220"/>
      <c r="C1" s="11" t="s">
        <v>14</v>
      </c>
      <c r="D1" s="12">
        <v>1</v>
      </c>
      <c r="E1" s="12">
        <v>2</v>
      </c>
      <c r="F1" s="12">
        <v>3</v>
      </c>
      <c r="G1" s="12">
        <v>4</v>
      </c>
      <c r="H1" s="12">
        <v>5</v>
      </c>
    </row>
    <row r="2" spans="1:9" ht="86.25" customHeight="1">
      <c r="A2" s="221"/>
      <c r="B2" s="222"/>
      <c r="C2" s="14" t="s">
        <v>1</v>
      </c>
      <c r="D2" s="15"/>
      <c r="E2" s="15"/>
      <c r="F2" s="15"/>
      <c r="G2" s="15"/>
      <c r="H2" s="15"/>
    </row>
    <row r="3" spans="1:9" ht="15.75">
      <c r="A3" s="221"/>
      <c r="B3" s="222"/>
      <c r="C3" s="14" t="s">
        <v>15</v>
      </c>
      <c r="D3" s="15"/>
      <c r="E3" s="15"/>
      <c r="F3" s="15"/>
      <c r="G3" s="15"/>
      <c r="H3" s="15"/>
    </row>
    <row r="4" spans="1:9" ht="15.75">
      <c r="A4" s="221"/>
      <c r="B4" s="222"/>
      <c r="C4" s="14" t="s">
        <v>16</v>
      </c>
      <c r="D4" s="16"/>
      <c r="E4" s="16"/>
      <c r="F4" s="16"/>
      <c r="G4" s="16"/>
      <c r="H4" s="16"/>
    </row>
    <row r="5" spans="1:9" ht="16.5" thickBot="1">
      <c r="A5" s="223"/>
      <c r="B5" s="224"/>
      <c r="C5" s="14" t="s">
        <v>17</v>
      </c>
      <c r="D5" s="17"/>
      <c r="E5" s="16"/>
      <c r="F5" s="17"/>
      <c r="G5" s="17"/>
      <c r="H5" s="17"/>
    </row>
    <row r="6" spans="1:9" ht="32.25" thickBot="1">
      <c r="A6" s="18" t="s">
        <v>18</v>
      </c>
      <c r="B6" s="19" t="s">
        <v>19</v>
      </c>
      <c r="C6" s="20" t="s">
        <v>20</v>
      </c>
      <c r="D6" s="21"/>
      <c r="E6" s="21"/>
      <c r="F6" s="21"/>
      <c r="G6" s="21"/>
      <c r="H6" s="21"/>
    </row>
    <row r="7" spans="1:9" ht="16.5" thickBot="1">
      <c r="A7" s="22"/>
      <c r="B7" s="23">
        <v>5.0999999999999996</v>
      </c>
      <c r="C7" s="46" t="s">
        <v>21</v>
      </c>
      <c r="D7" s="225"/>
      <c r="E7" s="226"/>
      <c r="F7" s="226"/>
      <c r="G7" s="226"/>
      <c r="H7" s="226"/>
    </row>
    <row r="8" spans="1:9" ht="30">
      <c r="A8" s="227" t="s">
        <v>22</v>
      </c>
      <c r="B8" s="24" t="s">
        <v>29</v>
      </c>
      <c r="C8" s="25" t="s">
        <v>37</v>
      </c>
      <c r="D8" s="92"/>
      <c r="E8" s="92"/>
      <c r="F8" s="92"/>
      <c r="G8" s="92"/>
      <c r="H8" s="92"/>
    </row>
    <row r="9" spans="1:9" ht="60">
      <c r="A9" s="227"/>
      <c r="B9" s="24" t="s">
        <v>30</v>
      </c>
      <c r="C9" s="25" t="s">
        <v>36</v>
      </c>
      <c r="D9" s="92"/>
      <c r="E9" s="91"/>
      <c r="F9" s="92"/>
      <c r="G9" s="92"/>
      <c r="H9" s="92"/>
    </row>
    <row r="10" spans="1:9" ht="119.25" customHeight="1">
      <c r="A10" s="227"/>
      <c r="B10" s="24" t="s">
        <v>31</v>
      </c>
      <c r="C10" s="25" t="s">
        <v>38</v>
      </c>
      <c r="D10" s="91"/>
      <c r="E10" s="91"/>
      <c r="F10" s="91"/>
      <c r="G10" s="91"/>
      <c r="H10" s="91"/>
    </row>
    <row r="11" spans="1:9" ht="75">
      <c r="A11" s="227"/>
      <c r="B11" s="24" t="s">
        <v>32</v>
      </c>
      <c r="C11" s="25" t="s">
        <v>39</v>
      </c>
      <c r="D11" s="91"/>
      <c r="E11" s="91"/>
      <c r="F11" s="92"/>
      <c r="G11" s="92"/>
      <c r="H11" s="92"/>
    </row>
    <row r="12" spans="1:9" ht="30">
      <c r="A12" s="227"/>
      <c r="B12" s="24" t="s">
        <v>33</v>
      </c>
      <c r="C12" s="25" t="s">
        <v>40</v>
      </c>
      <c r="D12" s="91"/>
      <c r="E12" s="91"/>
      <c r="F12" s="91"/>
      <c r="G12" s="91"/>
      <c r="H12" s="91"/>
    </row>
    <row r="13" spans="1:9" ht="60.75" thickBot="1">
      <c r="A13" s="47"/>
      <c r="B13" s="90" t="s">
        <v>167</v>
      </c>
      <c r="C13" s="25" t="s">
        <v>169</v>
      </c>
      <c r="D13" s="93"/>
      <c r="E13" s="93"/>
      <c r="F13" s="93"/>
      <c r="G13" s="93"/>
      <c r="H13" s="93"/>
    </row>
    <row r="14" spans="1:9" ht="16.5" thickBot="1">
      <c r="A14" s="22"/>
      <c r="B14" s="23">
        <v>5.2</v>
      </c>
      <c r="C14" s="28" t="s">
        <v>43</v>
      </c>
      <c r="D14" s="197"/>
      <c r="E14" s="198"/>
      <c r="F14" s="198"/>
      <c r="G14" s="198"/>
      <c r="H14" s="198"/>
    </row>
    <row r="15" spans="1:9" ht="45">
      <c r="A15" s="89" t="s">
        <v>22</v>
      </c>
      <c r="B15" s="88" t="s">
        <v>34</v>
      </c>
      <c r="C15" s="25" t="s">
        <v>41</v>
      </c>
      <c r="D15" s="202"/>
      <c r="E15" s="203"/>
      <c r="F15" s="203"/>
      <c r="G15" s="203"/>
      <c r="H15" s="203"/>
      <c r="I15" s="30"/>
    </row>
    <row r="16" spans="1:9" ht="30">
      <c r="A16" s="231" t="s">
        <v>42</v>
      </c>
      <c r="B16" s="29" t="s">
        <v>35</v>
      </c>
      <c r="C16" s="25" t="s">
        <v>44</v>
      </c>
      <c r="D16" s="204"/>
      <c r="E16" s="201"/>
      <c r="F16" s="201"/>
      <c r="G16" s="201"/>
      <c r="H16" s="201"/>
      <c r="I16" s="30"/>
    </row>
    <row r="17" spans="1:9" ht="33" customHeight="1">
      <c r="A17" s="231"/>
      <c r="B17" s="29" t="s">
        <v>45</v>
      </c>
      <c r="C17" s="25" t="s">
        <v>168</v>
      </c>
      <c r="D17" s="205"/>
      <c r="E17" s="201"/>
      <c r="F17" s="201"/>
      <c r="G17" s="201"/>
      <c r="H17" s="201"/>
      <c r="I17" s="30"/>
    </row>
    <row r="18" spans="1:9" ht="58.5" customHeight="1">
      <c r="A18" s="231"/>
      <c r="B18" s="29" t="s">
        <v>46</v>
      </c>
      <c r="C18" s="25" t="s">
        <v>307</v>
      </c>
      <c r="D18" s="205"/>
      <c r="E18" s="201"/>
      <c r="F18" s="201"/>
      <c r="G18" s="201"/>
      <c r="H18" s="201"/>
      <c r="I18" s="30"/>
    </row>
    <row r="19" spans="1:9" ht="54.75" customHeight="1">
      <c r="A19" s="231"/>
      <c r="B19" s="29" t="s">
        <v>47</v>
      </c>
      <c r="C19" s="146" t="s">
        <v>51</v>
      </c>
      <c r="D19" s="205"/>
      <c r="E19" s="201"/>
      <c r="F19" s="201"/>
      <c r="G19" s="201"/>
      <c r="H19" s="201"/>
      <c r="I19" s="30"/>
    </row>
    <row r="20" spans="1:9" ht="15.75">
      <c r="A20" s="232"/>
      <c r="B20" s="29" t="s">
        <v>48</v>
      </c>
      <c r="C20" s="25" t="s">
        <v>52</v>
      </c>
      <c r="D20" s="205"/>
      <c r="E20" s="201"/>
      <c r="F20" s="201"/>
      <c r="G20" s="201"/>
      <c r="H20" s="201"/>
      <c r="I20" s="30"/>
    </row>
    <row r="21" spans="1:9" ht="45">
      <c r="A21" s="233" t="s">
        <v>54</v>
      </c>
      <c r="B21" s="29" t="s">
        <v>171</v>
      </c>
      <c r="C21" s="25" t="s">
        <v>172</v>
      </c>
      <c r="D21" s="205"/>
      <c r="E21" s="201"/>
      <c r="F21" s="201"/>
      <c r="G21" s="201"/>
      <c r="H21" s="201"/>
      <c r="I21" s="30"/>
    </row>
    <row r="22" spans="1:9" ht="30.75" customHeight="1">
      <c r="A22" s="231"/>
      <c r="B22" s="29" t="s">
        <v>170</v>
      </c>
      <c r="C22" s="25" t="s">
        <v>49</v>
      </c>
      <c r="D22" s="204"/>
      <c r="E22" s="201"/>
      <c r="F22" s="201"/>
      <c r="G22" s="201"/>
      <c r="H22" s="201"/>
      <c r="I22" s="30"/>
    </row>
    <row r="23" spans="1:9" ht="15.75">
      <c r="A23" s="231"/>
      <c r="B23" s="29" t="s">
        <v>173</v>
      </c>
      <c r="C23" s="25" t="s">
        <v>57</v>
      </c>
      <c r="D23" s="205"/>
      <c r="E23" s="201"/>
      <c r="F23" s="201"/>
      <c r="G23" s="201"/>
      <c r="H23" s="201"/>
      <c r="I23" s="30"/>
    </row>
    <row r="24" spans="1:9" ht="30.75" customHeight="1">
      <c r="A24" s="231"/>
      <c r="B24" s="29" t="s">
        <v>174</v>
      </c>
      <c r="C24" s="25" t="s">
        <v>58</v>
      </c>
      <c r="D24" s="205"/>
      <c r="E24" s="201"/>
      <c r="F24" s="201"/>
      <c r="G24" s="201"/>
      <c r="H24" s="201"/>
      <c r="I24" s="30"/>
    </row>
    <row r="25" spans="1:9" ht="30">
      <c r="A25" s="231"/>
      <c r="B25" s="29" t="s">
        <v>175</v>
      </c>
      <c r="C25" s="25" t="s">
        <v>50</v>
      </c>
      <c r="D25" s="205"/>
      <c r="E25" s="201"/>
      <c r="F25" s="201"/>
      <c r="G25" s="201"/>
      <c r="H25" s="201"/>
      <c r="I25" s="30"/>
    </row>
    <row r="26" spans="1:9" ht="15.75">
      <c r="A26" s="231"/>
      <c r="B26" s="29" t="s">
        <v>176</v>
      </c>
      <c r="C26" s="25" t="s">
        <v>52</v>
      </c>
      <c r="D26" s="205"/>
      <c r="E26" s="201"/>
      <c r="F26" s="201"/>
      <c r="G26" s="201"/>
      <c r="H26" s="201"/>
      <c r="I26" s="30"/>
    </row>
    <row r="27" spans="1:9" ht="45.75" customHeight="1">
      <c r="A27" s="232"/>
      <c r="B27" s="29" t="s">
        <v>177</v>
      </c>
      <c r="C27" s="25" t="s">
        <v>61</v>
      </c>
      <c r="D27" s="205"/>
      <c r="E27" s="201"/>
      <c r="F27" s="201"/>
      <c r="G27" s="201"/>
      <c r="H27" s="201"/>
      <c r="I27" s="30"/>
    </row>
    <row r="28" spans="1:9" ht="30">
      <c r="A28" s="233" t="s">
        <v>55</v>
      </c>
      <c r="B28" s="29" t="s">
        <v>170</v>
      </c>
      <c r="C28" s="25" t="s">
        <v>49</v>
      </c>
      <c r="D28" s="205"/>
      <c r="E28" s="201"/>
      <c r="F28" s="201"/>
      <c r="G28" s="201"/>
      <c r="H28" s="201"/>
      <c r="I28" s="30"/>
    </row>
    <row r="29" spans="1:9" ht="15.75">
      <c r="A29" s="231"/>
      <c r="B29" s="29" t="s">
        <v>173</v>
      </c>
      <c r="C29" s="25" t="s">
        <v>57</v>
      </c>
      <c r="D29" s="205"/>
      <c r="E29" s="201"/>
      <c r="F29" s="201"/>
      <c r="G29" s="201"/>
      <c r="H29" s="201"/>
      <c r="I29" s="30"/>
    </row>
    <row r="30" spans="1:9" ht="33" customHeight="1">
      <c r="A30" s="231"/>
      <c r="B30" s="29" t="s">
        <v>174</v>
      </c>
      <c r="C30" s="25" t="s">
        <v>58</v>
      </c>
      <c r="D30" s="205"/>
      <c r="E30" s="201"/>
      <c r="F30" s="201"/>
      <c r="G30" s="201"/>
      <c r="H30" s="201"/>
      <c r="I30" s="30"/>
    </row>
    <row r="31" spans="1:9" ht="30">
      <c r="A31" s="231"/>
      <c r="B31" s="29" t="s">
        <v>175</v>
      </c>
      <c r="C31" s="25" t="s">
        <v>50</v>
      </c>
      <c r="D31" s="205"/>
      <c r="E31" s="201"/>
      <c r="F31" s="201"/>
      <c r="G31" s="201"/>
      <c r="H31" s="201"/>
      <c r="I31" s="30"/>
    </row>
    <row r="32" spans="1:9" ht="15.75">
      <c r="A32" s="231"/>
      <c r="B32" s="29" t="s">
        <v>176</v>
      </c>
      <c r="C32" s="25" t="s">
        <v>59</v>
      </c>
      <c r="D32" s="205"/>
      <c r="E32" s="201"/>
      <c r="F32" s="201"/>
      <c r="G32" s="201"/>
      <c r="H32" s="201"/>
      <c r="I32" s="30"/>
    </row>
    <row r="33" spans="1:9" ht="30">
      <c r="A33" s="231"/>
      <c r="B33" s="29" t="s">
        <v>178</v>
      </c>
      <c r="C33" s="25" t="s">
        <v>60</v>
      </c>
      <c r="D33" s="205"/>
      <c r="E33" s="201"/>
      <c r="F33" s="201"/>
      <c r="G33" s="201"/>
      <c r="H33" s="201"/>
      <c r="I33" s="30"/>
    </row>
    <row r="34" spans="1:9" ht="46.5" customHeight="1">
      <c r="A34" s="231"/>
      <c r="B34" s="29" t="s">
        <v>56</v>
      </c>
      <c r="C34" s="25" t="s">
        <v>61</v>
      </c>
      <c r="D34" s="205"/>
      <c r="E34" s="201"/>
      <c r="F34" s="201"/>
      <c r="G34" s="201"/>
      <c r="H34" s="201"/>
      <c r="I34" s="30"/>
    </row>
    <row r="35" spans="1:9" ht="15.75">
      <c r="A35" s="228" t="s">
        <v>53</v>
      </c>
      <c r="B35" s="29" t="s">
        <v>63</v>
      </c>
      <c r="C35" s="25" t="s">
        <v>180</v>
      </c>
      <c r="D35" s="205"/>
      <c r="E35" s="201"/>
      <c r="F35" s="201"/>
      <c r="G35" s="201"/>
      <c r="H35" s="201"/>
      <c r="I35" s="30"/>
    </row>
    <row r="36" spans="1:9" ht="16.5" thickBot="1">
      <c r="A36" s="228"/>
      <c r="B36" s="29" t="s">
        <v>179</v>
      </c>
      <c r="C36" s="25" t="s">
        <v>62</v>
      </c>
      <c r="D36" s="206"/>
      <c r="E36" s="207"/>
      <c r="F36" s="207"/>
      <c r="G36" s="207"/>
      <c r="H36" s="207"/>
      <c r="I36" s="30"/>
    </row>
    <row r="37" spans="1:9" ht="16.5" thickBot="1">
      <c r="A37" s="31"/>
      <c r="B37" s="229" t="s">
        <v>24</v>
      </c>
      <c r="C37" s="230"/>
      <c r="D37" s="199"/>
      <c r="E37" s="199"/>
      <c r="F37" s="200"/>
      <c r="G37" s="200"/>
      <c r="H37" s="200"/>
    </row>
    <row r="38" spans="1:9" ht="16.5" thickBot="1">
      <c r="A38"/>
      <c r="B38" s="32" t="s">
        <v>25</v>
      </c>
      <c r="C38" s="33" t="s">
        <v>26</v>
      </c>
      <c r="D38" s="217"/>
      <c r="E38" s="218"/>
      <c r="F38" s="218"/>
      <c r="G38" s="218"/>
      <c r="H38" s="218"/>
      <c r="I38" s="30"/>
    </row>
    <row r="39" spans="1:9" ht="15.75">
      <c r="A39"/>
      <c r="B39" s="34">
        <v>6.1</v>
      </c>
      <c r="C39" s="35" t="s">
        <v>64</v>
      </c>
      <c r="D39" s="36"/>
      <c r="E39" s="36"/>
      <c r="F39" s="36"/>
      <c r="G39" s="36"/>
      <c r="H39" s="36"/>
      <c r="I39" s="30"/>
    </row>
    <row r="40" spans="1:9" ht="99" customHeight="1" thickBot="1">
      <c r="A40"/>
      <c r="B40" s="37">
        <v>6.2</v>
      </c>
      <c r="C40" s="38" t="s">
        <v>65</v>
      </c>
      <c r="D40" s="26"/>
      <c r="E40" s="26"/>
      <c r="F40" s="26"/>
      <c r="G40" s="26"/>
      <c r="H40" s="26"/>
      <c r="I40" s="30"/>
    </row>
    <row r="41" spans="1:9" ht="45">
      <c r="A41"/>
      <c r="B41" s="34">
        <v>6.3</v>
      </c>
      <c r="C41" s="38" t="s">
        <v>27</v>
      </c>
      <c r="D41" s="26"/>
      <c r="E41" s="26"/>
      <c r="F41" s="26"/>
      <c r="G41" s="26"/>
      <c r="H41" s="26"/>
      <c r="I41" s="30"/>
    </row>
    <row r="42" spans="1:9" ht="45.75" thickBot="1">
      <c r="A42"/>
      <c r="B42" s="37">
        <v>6.4</v>
      </c>
      <c r="C42" s="39" t="s">
        <v>66</v>
      </c>
      <c r="D42" s="27"/>
      <c r="E42" s="26"/>
      <c r="F42" s="26"/>
      <c r="G42" s="26"/>
      <c r="H42" s="26"/>
      <c r="I42" s="30"/>
    </row>
    <row r="43" spans="1:9" ht="104.25" customHeight="1">
      <c r="A43"/>
      <c r="B43" s="34">
        <v>6.5</v>
      </c>
      <c r="C43" s="38" t="s">
        <v>67</v>
      </c>
      <c r="D43" s="27"/>
      <c r="E43" s="26"/>
      <c r="F43" s="26"/>
      <c r="G43" s="26"/>
      <c r="H43" s="26"/>
    </row>
    <row r="44" spans="1:9" ht="52.5" customHeight="1" thickBot="1">
      <c r="A44"/>
      <c r="B44" s="37">
        <v>6.6</v>
      </c>
      <c r="C44" s="39" t="s">
        <v>68</v>
      </c>
      <c r="D44" s="27"/>
      <c r="E44" s="27"/>
      <c r="F44" s="27"/>
      <c r="G44" s="27"/>
      <c r="H44" s="27"/>
    </row>
    <row r="45" spans="1:9" ht="39.75" customHeight="1">
      <c r="A45"/>
      <c r="B45" s="34">
        <v>6.7</v>
      </c>
      <c r="C45" s="39" t="s">
        <v>69</v>
      </c>
      <c r="D45" s="27"/>
      <c r="E45" s="27"/>
      <c r="F45" s="27"/>
      <c r="G45" s="27"/>
      <c r="H45" s="27"/>
    </row>
    <row r="46" spans="1:9" ht="30.75" thickBot="1">
      <c r="A46"/>
      <c r="B46" s="37">
        <v>6.8</v>
      </c>
      <c r="C46" s="38" t="s">
        <v>70</v>
      </c>
      <c r="D46" s="27"/>
      <c r="E46" s="27"/>
      <c r="F46" s="27"/>
      <c r="G46" s="27"/>
      <c r="H46" s="27"/>
    </row>
    <row r="47" spans="1:9" ht="30">
      <c r="A47"/>
      <c r="B47" s="34">
        <v>6.9</v>
      </c>
      <c r="C47" s="38" t="s">
        <v>71</v>
      </c>
      <c r="D47" s="27"/>
      <c r="E47" s="27"/>
      <c r="F47" s="27"/>
      <c r="G47" s="27"/>
      <c r="H47" s="27"/>
    </row>
    <row r="48" spans="1:9" ht="97.5" customHeight="1">
      <c r="A48"/>
      <c r="B48" s="40">
        <v>6.1</v>
      </c>
      <c r="C48" s="38" t="s">
        <v>72</v>
      </c>
      <c r="D48" s="27"/>
      <c r="E48" s="27"/>
      <c r="F48" s="27"/>
      <c r="G48" s="27"/>
      <c r="H48" s="27"/>
    </row>
    <row r="49" spans="1:8" ht="45">
      <c r="A49"/>
      <c r="B49" s="40">
        <v>6.11</v>
      </c>
      <c r="C49" s="38" t="s">
        <v>73</v>
      </c>
      <c r="D49" s="27"/>
      <c r="E49" s="27"/>
      <c r="F49" s="27"/>
      <c r="G49" s="27"/>
      <c r="H49" s="27"/>
    </row>
    <row r="50" spans="1:8" ht="75">
      <c r="A50"/>
      <c r="B50" s="40">
        <v>6.12</v>
      </c>
      <c r="C50" s="38" t="s">
        <v>28</v>
      </c>
      <c r="D50" s="27"/>
      <c r="E50" s="27"/>
      <c r="F50" s="27"/>
      <c r="G50" s="27"/>
      <c r="H50" s="27"/>
    </row>
    <row r="51" spans="1:8" ht="45">
      <c r="A51"/>
      <c r="B51" s="40">
        <v>6.13</v>
      </c>
      <c r="C51" s="38" t="s">
        <v>74</v>
      </c>
      <c r="D51" s="27"/>
      <c r="E51" s="27"/>
      <c r="F51" s="27"/>
      <c r="G51" s="27"/>
      <c r="H51" s="27"/>
    </row>
    <row r="52" spans="1:8" ht="195">
      <c r="A52"/>
      <c r="B52" s="40">
        <v>6.14</v>
      </c>
      <c r="C52" s="38" t="s">
        <v>75</v>
      </c>
      <c r="D52" s="27"/>
      <c r="E52" s="27"/>
      <c r="F52" s="27"/>
      <c r="G52" s="27"/>
      <c r="H52" s="184"/>
    </row>
    <row r="53" spans="1:8" ht="60">
      <c r="A53"/>
      <c r="B53" s="40">
        <v>6.15</v>
      </c>
      <c r="C53" s="38" t="s">
        <v>76</v>
      </c>
      <c r="D53" s="27"/>
      <c r="E53" s="27"/>
      <c r="F53" s="27"/>
      <c r="G53" s="27"/>
      <c r="H53" s="27"/>
    </row>
    <row r="54" spans="1:8" ht="15.75">
      <c r="A54"/>
      <c r="B54" s="40">
        <v>6.16</v>
      </c>
      <c r="C54" s="48"/>
      <c r="D54" s="27"/>
      <c r="E54" s="27"/>
      <c r="F54" s="27"/>
      <c r="G54" s="27"/>
      <c r="H54" s="27"/>
    </row>
    <row r="55" spans="1:8" ht="90">
      <c r="A55"/>
      <c r="B55" s="40" t="s">
        <v>77</v>
      </c>
      <c r="C55" s="38" t="s">
        <v>80</v>
      </c>
      <c r="D55" s="27"/>
      <c r="E55" s="27"/>
      <c r="F55" s="27"/>
      <c r="G55" s="27"/>
      <c r="H55" s="27"/>
    </row>
    <row r="56" spans="1:8" ht="75">
      <c r="A56"/>
      <c r="B56" s="40" t="s">
        <v>78</v>
      </c>
      <c r="C56" s="38" t="s">
        <v>81</v>
      </c>
      <c r="D56" s="27"/>
      <c r="E56" s="27"/>
      <c r="F56" s="27"/>
      <c r="G56" s="27"/>
      <c r="H56" s="27"/>
    </row>
    <row r="57" spans="1:8" ht="75">
      <c r="A57"/>
      <c r="B57" s="40" t="s">
        <v>82</v>
      </c>
      <c r="C57" s="38" t="s">
        <v>84</v>
      </c>
      <c r="D57" s="27"/>
      <c r="E57" s="27"/>
      <c r="F57" s="27"/>
      <c r="G57" s="27"/>
      <c r="H57" s="27"/>
    </row>
    <row r="58" spans="1:8" ht="60">
      <c r="A58"/>
      <c r="B58" s="40" t="s">
        <v>83</v>
      </c>
      <c r="C58" s="38" t="s">
        <v>85</v>
      </c>
      <c r="D58" s="27"/>
      <c r="E58" s="27"/>
      <c r="F58" s="27"/>
      <c r="G58" s="27"/>
      <c r="H58" s="27"/>
    </row>
    <row r="59" spans="1:8" ht="45">
      <c r="A59"/>
      <c r="B59" s="40" t="s">
        <v>86</v>
      </c>
      <c r="C59" s="38" t="s">
        <v>89</v>
      </c>
      <c r="D59" s="27"/>
      <c r="E59" s="27"/>
      <c r="F59" s="27"/>
      <c r="G59" s="27"/>
      <c r="H59" s="27"/>
    </row>
    <row r="60" spans="1:8" ht="30">
      <c r="A60"/>
      <c r="B60" s="40" t="s">
        <v>87</v>
      </c>
      <c r="C60" s="38" t="s">
        <v>90</v>
      </c>
      <c r="D60" s="27"/>
      <c r="E60" s="27"/>
      <c r="F60" s="27"/>
      <c r="G60" s="27"/>
      <c r="H60" s="27"/>
    </row>
    <row r="61" spans="1:8" ht="15.75">
      <c r="A61"/>
      <c r="B61" s="40" t="s">
        <v>88</v>
      </c>
      <c r="C61" s="38" t="s">
        <v>91</v>
      </c>
      <c r="D61" s="27"/>
      <c r="E61" s="27"/>
      <c r="F61" s="27"/>
      <c r="G61" s="27"/>
      <c r="H61" s="27"/>
    </row>
    <row r="62" spans="1:8" ht="45">
      <c r="A62"/>
      <c r="B62" s="40" t="s">
        <v>92</v>
      </c>
      <c r="C62" s="38" t="s">
        <v>95</v>
      </c>
      <c r="D62" s="27"/>
      <c r="E62" s="27"/>
      <c r="F62" s="27"/>
      <c r="G62" s="27"/>
      <c r="H62" s="27"/>
    </row>
    <row r="63" spans="1:8" ht="45">
      <c r="A63"/>
      <c r="B63" s="40" t="s">
        <v>93</v>
      </c>
      <c r="C63" s="38" t="s">
        <v>96</v>
      </c>
      <c r="D63" s="27"/>
      <c r="E63" s="27"/>
      <c r="F63" s="27"/>
      <c r="G63" s="27"/>
      <c r="H63" s="27"/>
    </row>
    <row r="64" spans="1:8" ht="57" customHeight="1">
      <c r="A64"/>
      <c r="B64" s="40" t="s">
        <v>94</v>
      </c>
      <c r="C64" s="38" t="s">
        <v>97</v>
      </c>
      <c r="D64" s="27"/>
      <c r="E64" s="27"/>
      <c r="F64" s="27"/>
      <c r="G64" s="27"/>
      <c r="H64" s="27"/>
    </row>
    <row r="65" spans="1:8" ht="54.75" customHeight="1">
      <c r="A65"/>
      <c r="B65" s="40" t="s">
        <v>79</v>
      </c>
      <c r="C65" s="39" t="s">
        <v>98</v>
      </c>
      <c r="D65" s="27"/>
      <c r="E65" s="27"/>
      <c r="F65" s="27"/>
      <c r="G65" s="27"/>
      <c r="H65" s="27"/>
    </row>
    <row r="72" spans="1:8" ht="46.5" customHeight="1"/>
    <row r="76" spans="1:8">
      <c r="B76" s="41"/>
      <c r="C76" s="41"/>
      <c r="D76" s="42"/>
      <c r="E76" s="42"/>
      <c r="F76" s="42"/>
      <c r="G76" s="42"/>
      <c r="H76" s="42"/>
    </row>
    <row r="77" spans="1:8">
      <c r="B77" s="41"/>
      <c r="C77" s="41"/>
      <c r="D77" s="42"/>
      <c r="E77" s="42"/>
      <c r="F77" s="42"/>
      <c r="G77" s="42"/>
      <c r="H77" s="42"/>
    </row>
    <row r="78" spans="1:8">
      <c r="B78" s="41"/>
      <c r="C78" s="41"/>
      <c r="D78" s="42"/>
      <c r="E78" s="42"/>
      <c r="F78" s="42"/>
      <c r="G78" s="42"/>
      <c r="H78" s="42"/>
    </row>
    <row r="79" spans="1:8">
      <c r="B79" s="41"/>
      <c r="C79" s="41"/>
      <c r="D79" s="42"/>
      <c r="E79" s="42"/>
      <c r="F79" s="42"/>
      <c r="G79" s="42"/>
      <c r="H79" s="42"/>
    </row>
    <row r="80" spans="1:8" ht="15.75">
      <c r="B80" s="41"/>
      <c r="C80" s="43"/>
      <c r="D80" s="42"/>
      <c r="E80" s="42"/>
      <c r="F80" s="42"/>
      <c r="G80" s="42"/>
      <c r="H80" s="42"/>
    </row>
    <row r="81" spans="2:8">
      <c r="B81" s="41"/>
      <c r="C81" s="41"/>
      <c r="D81" s="41"/>
      <c r="E81" s="42"/>
      <c r="F81" s="42"/>
      <c r="G81" s="42"/>
      <c r="H81" s="42"/>
    </row>
    <row r="82" spans="2:8">
      <c r="B82" s="41"/>
      <c r="C82" s="41"/>
      <c r="D82" s="41"/>
      <c r="E82" s="42"/>
      <c r="F82" s="42"/>
      <c r="G82" s="42"/>
      <c r="H82" s="42"/>
    </row>
    <row r="83" spans="2:8">
      <c r="B83" s="41"/>
      <c r="C83" s="41"/>
      <c r="D83" s="41"/>
      <c r="E83" s="42"/>
      <c r="F83" s="42"/>
      <c r="G83" s="42"/>
      <c r="H83" s="42"/>
    </row>
    <row r="84" spans="2:8">
      <c r="B84" s="41"/>
      <c r="C84" s="41"/>
      <c r="D84" s="41"/>
      <c r="E84" s="42"/>
      <c r="F84" s="42"/>
      <c r="G84" s="42"/>
      <c r="H84" s="42"/>
    </row>
    <row r="85" spans="2:8">
      <c r="B85" s="41"/>
      <c r="C85" s="41"/>
      <c r="D85" s="41"/>
      <c r="E85" s="42"/>
      <c r="F85" s="42"/>
      <c r="G85" s="42"/>
      <c r="H85" s="42"/>
    </row>
    <row r="86" spans="2:8">
      <c r="B86" s="41"/>
      <c r="C86" s="41"/>
      <c r="D86" s="41"/>
      <c r="E86" s="42"/>
      <c r="F86" s="42"/>
      <c r="G86" s="42"/>
      <c r="H86" s="42"/>
    </row>
    <row r="87" spans="2:8">
      <c r="B87" s="41"/>
      <c r="C87" s="41"/>
      <c r="D87" s="41"/>
      <c r="E87" s="42"/>
      <c r="F87" s="42"/>
      <c r="G87" s="42"/>
      <c r="H87" s="42"/>
    </row>
    <row r="88" spans="2:8">
      <c r="B88" s="41"/>
      <c r="C88" s="41"/>
      <c r="D88" s="41"/>
      <c r="E88" s="42"/>
      <c r="F88" s="42"/>
      <c r="G88" s="42"/>
      <c r="H88" s="42"/>
    </row>
    <row r="89" spans="2:8">
      <c r="B89" s="41"/>
      <c r="C89" s="41"/>
      <c r="D89" s="41"/>
      <c r="E89" s="42"/>
      <c r="F89" s="42"/>
      <c r="G89" s="42"/>
      <c r="H89" s="42"/>
    </row>
    <row r="90" spans="2:8">
      <c r="B90" s="41"/>
      <c r="C90" s="41"/>
      <c r="D90" s="42"/>
      <c r="E90" s="42"/>
      <c r="F90" s="42"/>
      <c r="G90" s="42"/>
      <c r="H90" s="42"/>
    </row>
    <row r="91" spans="2:8">
      <c r="B91" s="41"/>
      <c r="C91" s="41"/>
      <c r="D91" s="42"/>
      <c r="E91" s="42"/>
      <c r="F91" s="42"/>
      <c r="G91" s="42"/>
      <c r="H91" s="42"/>
    </row>
    <row r="92" spans="2:8">
      <c r="B92" s="41"/>
      <c r="C92" s="41"/>
      <c r="D92" s="42"/>
      <c r="E92" s="42"/>
      <c r="F92" s="42"/>
      <c r="G92" s="42"/>
      <c r="H92" s="42"/>
    </row>
  </sheetData>
  <mergeCells count="9">
    <mergeCell ref="D38:H38"/>
    <mergeCell ref="A1:B5"/>
    <mergeCell ref="D7:H7"/>
    <mergeCell ref="A8:A12"/>
    <mergeCell ref="A35:A36"/>
    <mergeCell ref="B37:C37"/>
    <mergeCell ref="A16:A20"/>
    <mergeCell ref="A28:A34"/>
    <mergeCell ref="A21:A27"/>
  </mergeCells>
  <conditionalFormatting sqref="D37:H37">
    <cfRule type="containsText" dxfId="62" priority="73" operator="containsText" text="ל.ר.">
      <formula>NOT(ISERROR(SEARCH("ל.ר.",D37)))</formula>
    </cfRule>
    <cfRule type="containsText" dxfId="61" priority="74" operator="containsText" text="$">
      <formula>NOT(ISERROR(SEARCH("$",D37)))</formula>
    </cfRule>
    <cfRule type="containsText" dxfId="60" priority="75" operator="containsText" text="X">
      <formula>NOT(ISERROR(SEARCH("X",D37)))</formula>
    </cfRule>
    <cfRule type="containsText" dxfId="59" priority="76" operator="containsText" text="V">
      <formula>NOT(ISERROR(SEARCH("V",D37)))</formula>
    </cfRule>
  </conditionalFormatting>
  <conditionalFormatting sqref="D7">
    <cfRule type="containsText" dxfId="58" priority="81" operator="containsText" text="ל.ר.">
      <formula>NOT(ISERROR(SEARCH("ל.ר.",D7)))</formula>
    </cfRule>
    <cfRule type="containsText" dxfId="57" priority="82" operator="containsText" text="$">
      <formula>NOT(ISERROR(SEARCH("$",D7)))</formula>
    </cfRule>
    <cfRule type="containsText" dxfId="56" priority="83" operator="containsText" text="X">
      <formula>NOT(ISERROR(SEARCH("X",D7)))</formula>
    </cfRule>
    <cfRule type="containsText" dxfId="55" priority="84" operator="containsText" text="V">
      <formula>NOT(ISERROR(SEARCH("V",D7)))</formula>
    </cfRule>
  </conditionalFormatting>
  <conditionalFormatting sqref="E11 D12:H13 D8:H10 D41:H65 D15:H36">
    <cfRule type="containsText" dxfId="54" priority="69" operator="containsText" text="V">
      <formula>NOT(ISERROR(SEARCH("V",D8)))</formula>
    </cfRule>
    <cfRule type="expression" dxfId="53" priority="70">
      <formula>D8="ל.ר."</formula>
    </cfRule>
    <cfRule type="containsText" dxfId="52" priority="71" operator="containsText" text="X">
      <formula>NOT(ISERROR(SEARCH("X",D8)))</formula>
    </cfRule>
    <cfRule type="notContainsBlanks" dxfId="51" priority="72">
      <formula>LEN(TRIM(D8))&gt;0</formula>
    </cfRule>
  </conditionalFormatting>
  <conditionalFormatting sqref="D39:H40">
    <cfRule type="containsText" dxfId="50" priority="65" operator="containsText" text="V">
      <formula>NOT(ISERROR(SEARCH("V",D39)))</formula>
    </cfRule>
    <cfRule type="expression" dxfId="49" priority="66">
      <formula>D39="ל.ר."</formula>
    </cfRule>
    <cfRule type="containsText" dxfId="48" priority="67" operator="containsText" text="X">
      <formula>NOT(ISERROR(SEARCH("X",D39)))</formula>
    </cfRule>
    <cfRule type="notContainsBlanks" dxfId="47" priority="68">
      <formula>LEN(TRIM(D39))&gt;0</formula>
    </cfRule>
  </conditionalFormatting>
  <conditionalFormatting sqref="D38">
    <cfRule type="containsText" dxfId="46" priority="61" operator="containsText" text="ל.ר.">
      <formula>NOT(ISERROR(SEARCH("ל.ר.",D38)))</formula>
    </cfRule>
    <cfRule type="containsText" dxfId="45" priority="62" operator="containsText" text="$">
      <formula>NOT(ISERROR(SEARCH("$",D38)))</formula>
    </cfRule>
    <cfRule type="containsText" dxfId="44" priority="63" operator="containsText" text="X">
      <formula>NOT(ISERROR(SEARCH("X",D38)))</formula>
    </cfRule>
    <cfRule type="containsText" dxfId="43" priority="64" operator="containsText" text="V">
      <formula>NOT(ISERROR(SEARCH("V",D38)))</formula>
    </cfRule>
  </conditionalFormatting>
  <conditionalFormatting sqref="D45:H65">
    <cfRule type="containsText" dxfId="38" priority="20" operator="containsText" text="לא רלוונטי">
      <formula>NOT(ISERROR(SEARCH("לא רלוונטי",D45)))</formula>
    </cfRule>
  </conditionalFormatting>
  <conditionalFormatting sqref="D43">
    <cfRule type="containsText" dxfId="37" priority="19" operator="containsText" text="לא רלוונטי">
      <formula>NOT(ISERROR(SEARCH("לא רלוונטי",D43)))</formula>
    </cfRule>
  </conditionalFormatting>
  <conditionalFormatting sqref="D11">
    <cfRule type="containsText" dxfId="36" priority="15" operator="containsText" text="V">
      <formula>NOT(ISERROR(SEARCH("V",D11)))</formula>
    </cfRule>
    <cfRule type="expression" dxfId="35" priority="16">
      <formula>D11="ל.ר."</formula>
    </cfRule>
    <cfRule type="containsText" dxfId="34" priority="17" operator="containsText" text="X">
      <formula>NOT(ISERROR(SEARCH("X",D11)))</formula>
    </cfRule>
    <cfRule type="notContainsBlanks" dxfId="33" priority="18">
      <formula>LEN(TRIM(D11))&gt;0</formula>
    </cfRule>
  </conditionalFormatting>
  <conditionalFormatting sqref="D11">
    <cfRule type="containsText" dxfId="32" priority="14" operator="containsText" text="לא רלוונטי">
      <formula>NOT(ISERROR(SEARCH("לא רלוונטי",D11)))</formula>
    </cfRule>
  </conditionalFormatting>
  <conditionalFormatting sqref="F11:H11">
    <cfRule type="containsText" dxfId="31" priority="1" operator="containsText" text="V">
      <formula>NOT(ISERROR(SEARCH("V",F11)))</formula>
    </cfRule>
    <cfRule type="expression" dxfId="30" priority="2">
      <formula>F11="ל.ר."</formula>
    </cfRule>
    <cfRule type="containsText" dxfId="29" priority="3" operator="containsText" text="X">
      <formula>NOT(ISERROR(SEARCH("X",F11)))</formula>
    </cfRule>
    <cfRule type="notContainsBlanks" dxfId="28" priority="4">
      <formula>LEN(TRIM(F11))&gt;0</formula>
    </cfRule>
  </conditionalFormatting>
  <dataValidations count="1">
    <dataValidation allowBlank="1" showInputMessage="1" sqref="E8:H13 E15:H37 D7:D66 E39:H66"/>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rightToLeft="1" topLeftCell="A13" zoomScaleNormal="100" workbookViewId="0">
      <selection activeCell="P6" sqref="P6"/>
    </sheetView>
  </sheetViews>
  <sheetFormatPr defaultRowHeight="14.25"/>
  <cols>
    <col min="3" max="3" width="58.625" customWidth="1"/>
    <col min="4" max="4" width="7.75" bestFit="1" customWidth="1"/>
    <col min="5" max="5" width="22.75" customWidth="1"/>
    <col min="6" max="6" width="8.625" bestFit="1" customWidth="1"/>
    <col min="7" max="7" width="18.75" customWidth="1"/>
    <col min="8" max="8" width="8.625" bestFit="1" customWidth="1"/>
    <col min="9" max="9" width="25.875" customWidth="1"/>
    <col min="10" max="10" width="8.625" bestFit="1" customWidth="1"/>
    <col min="11" max="11" width="25.375" customWidth="1"/>
    <col min="12" max="12" width="8.125" bestFit="1" customWidth="1"/>
    <col min="13" max="13" width="36.125" customWidth="1"/>
    <col min="14" max="14" width="8.625" bestFit="1" customWidth="1"/>
  </cols>
  <sheetData>
    <row r="1" spans="1:14" ht="18">
      <c r="A1" s="255" t="s">
        <v>0</v>
      </c>
      <c r="B1" s="258" t="s">
        <v>2</v>
      </c>
      <c r="C1" s="259"/>
      <c r="D1" s="1" t="s">
        <v>3</v>
      </c>
      <c r="E1" s="244">
        <v>1</v>
      </c>
      <c r="F1" s="245"/>
      <c r="G1" s="244">
        <v>2</v>
      </c>
      <c r="H1" s="245"/>
      <c r="I1" s="244">
        <v>3</v>
      </c>
      <c r="J1" s="245"/>
      <c r="K1" s="244">
        <v>4</v>
      </c>
      <c r="L1" s="245"/>
      <c r="M1" s="244">
        <v>5</v>
      </c>
      <c r="N1" s="245"/>
    </row>
    <row r="2" spans="1:14" ht="58.5" customHeight="1" thickBot="1">
      <c r="A2" s="256"/>
      <c r="B2" s="260"/>
      <c r="C2" s="261"/>
      <c r="D2" s="2" t="s">
        <v>1</v>
      </c>
      <c r="E2" s="246">
        <f>'תנאי סף'!D2</f>
        <v>0</v>
      </c>
      <c r="F2" s="247"/>
      <c r="G2" s="246">
        <f>'תנאי סף'!E2</f>
        <v>0</v>
      </c>
      <c r="H2" s="247"/>
      <c r="I2" s="246">
        <f>'תנאי סף'!F2</f>
        <v>0</v>
      </c>
      <c r="J2" s="247"/>
      <c r="K2" s="246">
        <f>'תנאי סף'!G2</f>
        <v>0</v>
      </c>
      <c r="L2" s="247"/>
      <c r="M2" s="246">
        <f>'תנאי סף'!H2</f>
        <v>0</v>
      </c>
      <c r="N2" s="247"/>
    </row>
    <row r="3" spans="1:14" ht="48" thickBot="1">
      <c r="A3" s="257"/>
      <c r="B3" s="262"/>
      <c r="C3" s="263"/>
      <c r="D3" s="8" t="s">
        <v>4</v>
      </c>
      <c r="E3" s="192" t="s">
        <v>5</v>
      </c>
      <c r="F3" s="9" t="s">
        <v>6</v>
      </c>
      <c r="G3" s="192" t="s">
        <v>5</v>
      </c>
      <c r="H3" s="9" t="s">
        <v>6</v>
      </c>
      <c r="I3" s="192" t="s">
        <v>5</v>
      </c>
      <c r="J3" s="9" t="s">
        <v>6</v>
      </c>
      <c r="K3" s="192" t="s">
        <v>5</v>
      </c>
      <c r="L3" s="9" t="s">
        <v>6</v>
      </c>
      <c r="M3" s="192" t="s">
        <v>5</v>
      </c>
      <c r="N3" s="9" t="s">
        <v>6</v>
      </c>
    </row>
    <row r="4" spans="1:14" ht="16.149999999999999" customHeight="1" thickBot="1">
      <c r="A4" s="250" t="s">
        <v>99</v>
      </c>
      <c r="B4" s="251"/>
      <c r="C4" s="251"/>
      <c r="D4" s="251"/>
      <c r="E4" s="251"/>
      <c r="F4" s="251"/>
      <c r="G4" s="251"/>
      <c r="H4" s="251"/>
      <c r="I4" s="251"/>
      <c r="J4" s="251"/>
      <c r="K4" s="251"/>
      <c r="L4" s="251"/>
      <c r="M4" s="251"/>
      <c r="N4" s="251"/>
    </row>
    <row r="5" spans="1:14" ht="16.5" thickBot="1">
      <c r="A5" s="68" t="s">
        <v>131</v>
      </c>
      <c r="B5" s="234" t="s">
        <v>181</v>
      </c>
      <c r="C5" s="235"/>
      <c r="D5" s="68"/>
      <c r="E5" s="68"/>
      <c r="F5" s="70"/>
      <c r="G5" s="69"/>
      <c r="H5" s="70"/>
      <c r="I5" s="69"/>
      <c r="J5" s="9"/>
      <c r="K5" s="69"/>
      <c r="L5" s="9"/>
      <c r="M5" s="69"/>
      <c r="N5" s="9"/>
    </row>
    <row r="6" spans="1:14" ht="154.5" customHeight="1" thickBot="1">
      <c r="A6" s="45" t="s">
        <v>100</v>
      </c>
      <c r="B6" s="238" t="s">
        <v>101</v>
      </c>
      <c r="C6" s="239"/>
      <c r="D6" s="3">
        <v>0.1</v>
      </c>
      <c r="E6" s="188"/>
      <c r="F6" s="4">
        <v>0</v>
      </c>
      <c r="G6" s="208"/>
      <c r="H6" s="209">
        <v>0</v>
      </c>
      <c r="I6" s="188"/>
      <c r="J6" s="4">
        <v>0</v>
      </c>
      <c r="K6" s="188"/>
      <c r="L6" s="4">
        <v>0</v>
      </c>
      <c r="M6" s="188"/>
      <c r="N6" s="4">
        <v>0</v>
      </c>
    </row>
    <row r="7" spans="1:14" ht="30.75" thickBot="1">
      <c r="A7" s="10" t="s">
        <v>102</v>
      </c>
      <c r="B7" s="264" t="s">
        <v>103</v>
      </c>
      <c r="C7" s="265"/>
      <c r="D7" s="65">
        <f>10%</f>
        <v>0.1</v>
      </c>
      <c r="E7" s="67" t="s">
        <v>165</v>
      </c>
      <c r="F7" s="196">
        <f>'חוו"ד מטעם לקוחות קודמים'!L12/5*איכות!D7*100</f>
        <v>0</v>
      </c>
      <c r="G7" s="210" t="s">
        <v>165</v>
      </c>
      <c r="H7" s="211">
        <v>0</v>
      </c>
      <c r="I7" s="67" t="s">
        <v>165</v>
      </c>
      <c r="J7" s="66">
        <f>'חוו"ד מטעם לקוחות קודמים'!AL12/5*איכות!D7*100</f>
        <v>0</v>
      </c>
      <c r="K7" s="67" t="s">
        <v>165</v>
      </c>
      <c r="L7" s="66">
        <f>'חוו"ד מטעם לקוחות קודמים'!AL12/5*איכות!D7*100</f>
        <v>0</v>
      </c>
      <c r="M7" s="67" t="s">
        <v>165</v>
      </c>
      <c r="N7" s="196">
        <f>'חוו"ד מטעם לקוחות קודמים'!AY12/5*איכות!D7*100</f>
        <v>0</v>
      </c>
    </row>
    <row r="8" spans="1:14" ht="16.5" thickBot="1">
      <c r="A8" s="68" t="s">
        <v>126</v>
      </c>
      <c r="B8" s="234" t="s">
        <v>182</v>
      </c>
      <c r="C8" s="235"/>
      <c r="D8" s="68"/>
      <c r="E8" s="68"/>
      <c r="F8" s="70"/>
      <c r="G8" s="212"/>
      <c r="H8" s="213"/>
      <c r="I8" s="69"/>
      <c r="J8" s="9"/>
      <c r="K8" s="69"/>
      <c r="L8" s="9"/>
      <c r="M8" s="69"/>
      <c r="N8" s="9"/>
    </row>
    <row r="9" spans="1:14" ht="219.75" customHeight="1" thickBot="1">
      <c r="A9" s="10" t="s">
        <v>127</v>
      </c>
      <c r="B9" s="240" t="s">
        <v>128</v>
      </c>
      <c r="C9" s="241"/>
      <c r="D9" s="3">
        <v>0.16</v>
      </c>
      <c r="E9" s="188"/>
      <c r="F9" s="4">
        <v>0</v>
      </c>
      <c r="G9" s="214"/>
      <c r="H9" s="209">
        <v>0</v>
      </c>
      <c r="I9" s="188"/>
      <c r="J9" s="4">
        <v>0</v>
      </c>
      <c r="K9" s="188"/>
      <c r="L9" s="4">
        <v>0</v>
      </c>
      <c r="M9" s="188"/>
      <c r="N9" s="4">
        <v>0</v>
      </c>
    </row>
    <row r="10" spans="1:14" ht="273" customHeight="1" thickBot="1">
      <c r="A10" s="10" t="s">
        <v>129</v>
      </c>
      <c r="B10" s="236" t="s">
        <v>130</v>
      </c>
      <c r="C10" s="252"/>
      <c r="D10" s="65">
        <v>0.14000000000000001</v>
      </c>
      <c r="E10" s="190"/>
      <c r="F10" s="4">
        <v>0</v>
      </c>
      <c r="G10" s="214"/>
      <c r="H10" s="209">
        <v>0</v>
      </c>
      <c r="I10" s="190"/>
      <c r="J10" s="4">
        <v>0</v>
      </c>
      <c r="K10" s="190"/>
      <c r="L10" s="4">
        <v>0</v>
      </c>
      <c r="M10" s="190"/>
      <c r="N10" s="4">
        <v>0</v>
      </c>
    </row>
    <row r="11" spans="1:14" ht="16.5" thickBot="1">
      <c r="A11" s="68" t="s">
        <v>132</v>
      </c>
      <c r="B11" s="234" t="s">
        <v>183</v>
      </c>
      <c r="C11" s="235"/>
      <c r="D11" s="68"/>
      <c r="E11" s="68"/>
      <c r="F11" s="68"/>
      <c r="G11" s="215"/>
      <c r="H11" s="215"/>
      <c r="I11" s="185"/>
      <c r="J11" s="8"/>
      <c r="K11" s="154"/>
      <c r="L11" s="8"/>
      <c r="M11" s="185"/>
      <c r="N11" s="8"/>
    </row>
    <row r="12" spans="1:14" ht="85.5" customHeight="1" thickBot="1">
      <c r="A12" s="44" t="s">
        <v>133</v>
      </c>
      <c r="B12" s="236" t="s">
        <v>308</v>
      </c>
      <c r="C12" s="237"/>
      <c r="D12" s="73">
        <v>0.06</v>
      </c>
      <c r="E12" s="189"/>
      <c r="F12" s="4">
        <v>0</v>
      </c>
      <c r="G12" s="214"/>
      <c r="H12" s="209">
        <v>0</v>
      </c>
      <c r="I12" s="188"/>
      <c r="J12" s="4">
        <v>0</v>
      </c>
      <c r="K12" s="188"/>
      <c r="L12" s="4">
        <v>0</v>
      </c>
      <c r="M12" s="188"/>
      <c r="N12" s="4">
        <v>0</v>
      </c>
    </row>
    <row r="13" spans="1:14" ht="105.75" customHeight="1" thickBot="1">
      <c r="A13" s="44" t="s">
        <v>134</v>
      </c>
      <c r="B13" s="236" t="s">
        <v>304</v>
      </c>
      <c r="C13" s="237"/>
      <c r="D13" s="72">
        <v>0.06</v>
      </c>
      <c r="E13" s="189"/>
      <c r="F13" s="4">
        <v>0</v>
      </c>
      <c r="G13" s="214"/>
      <c r="H13" s="209">
        <v>0</v>
      </c>
      <c r="I13" s="188"/>
      <c r="J13" s="4">
        <v>0</v>
      </c>
      <c r="K13" s="188"/>
      <c r="L13" s="4">
        <v>0</v>
      </c>
      <c r="M13" s="188"/>
      <c r="N13" s="4">
        <v>0</v>
      </c>
    </row>
    <row r="14" spans="1:14" ht="16.5" thickBot="1">
      <c r="A14" s="68" t="s">
        <v>135</v>
      </c>
      <c r="B14" s="234" t="s">
        <v>184</v>
      </c>
      <c r="C14" s="235"/>
      <c r="D14" s="8"/>
      <c r="E14" s="8"/>
      <c r="F14" s="8"/>
      <c r="G14" s="216"/>
      <c r="H14" s="216"/>
      <c r="I14" s="8"/>
      <c r="J14" s="8"/>
      <c r="K14" s="8"/>
      <c r="L14" s="8"/>
      <c r="M14" s="8"/>
      <c r="N14" s="8"/>
    </row>
    <row r="15" spans="1:14" ht="63" customHeight="1" thickBot="1">
      <c r="A15" s="44" t="s">
        <v>136</v>
      </c>
      <c r="B15" s="236" t="s">
        <v>138</v>
      </c>
      <c r="C15" s="237"/>
      <c r="D15" s="73">
        <v>0.06</v>
      </c>
      <c r="E15" s="191"/>
      <c r="F15" s="4">
        <v>0</v>
      </c>
      <c r="G15" s="214"/>
      <c r="H15" s="209">
        <v>0</v>
      </c>
      <c r="I15" s="191"/>
      <c r="J15" s="4">
        <v>0</v>
      </c>
      <c r="K15" s="191"/>
      <c r="L15" s="4">
        <v>0</v>
      </c>
      <c r="M15" s="188"/>
      <c r="N15" s="4">
        <v>0</v>
      </c>
    </row>
    <row r="16" spans="1:14" ht="47.25" customHeight="1" thickBot="1">
      <c r="A16" s="44" t="s">
        <v>137</v>
      </c>
      <c r="B16" s="236" t="s">
        <v>163</v>
      </c>
      <c r="C16" s="237"/>
      <c r="D16" s="71">
        <v>0.02</v>
      </c>
      <c r="E16" s="189"/>
      <c r="F16" s="4">
        <v>0</v>
      </c>
      <c r="G16" s="214"/>
      <c r="H16" s="209">
        <v>0</v>
      </c>
      <c r="I16" s="189"/>
      <c r="J16" s="4">
        <v>0</v>
      </c>
      <c r="K16" s="189"/>
      <c r="L16" s="4">
        <v>0</v>
      </c>
      <c r="M16" s="188"/>
      <c r="N16" s="4">
        <v>0</v>
      </c>
    </row>
    <row r="17" spans="1:14" ht="16.5" thickBot="1">
      <c r="A17" s="68" t="s">
        <v>139</v>
      </c>
      <c r="B17" s="234" t="s">
        <v>185</v>
      </c>
      <c r="C17" s="235"/>
      <c r="D17" s="99">
        <v>0.3</v>
      </c>
      <c r="E17" s="8" t="s">
        <v>164</v>
      </c>
      <c r="F17" s="163">
        <f>ראיון!D33</f>
        <v>0</v>
      </c>
      <c r="G17" s="8" t="s">
        <v>164</v>
      </c>
      <c r="H17" s="8">
        <f>ראיון!F33</f>
        <v>0</v>
      </c>
      <c r="I17" s="8" t="s">
        <v>164</v>
      </c>
      <c r="J17" s="163">
        <f>ראיון!H33</f>
        <v>0</v>
      </c>
      <c r="K17" s="8" t="s">
        <v>164</v>
      </c>
      <c r="L17" s="163">
        <f>ראיון!J33</f>
        <v>0</v>
      </c>
      <c r="M17" s="8" t="s">
        <v>164</v>
      </c>
      <c r="N17" s="163">
        <f>ראיון!L33</f>
        <v>0</v>
      </c>
    </row>
    <row r="18" spans="1:14" ht="21" thickBot="1">
      <c r="A18" s="266" t="s">
        <v>7</v>
      </c>
      <c r="B18" s="267"/>
      <c r="C18" s="268"/>
      <c r="D18" s="5">
        <f>SUM(D6:D17)</f>
        <v>1.0000000000000002</v>
      </c>
      <c r="E18" s="248">
        <f>SUM(F6:F17)</f>
        <v>0</v>
      </c>
      <c r="F18" s="249"/>
      <c r="G18" s="248">
        <f t="shared" ref="G18" si="0">SUM(H6:H17)</f>
        <v>0</v>
      </c>
      <c r="H18" s="249"/>
      <c r="I18" s="248">
        <f>SUM(J6:J17)</f>
        <v>0</v>
      </c>
      <c r="J18" s="249"/>
      <c r="K18" s="248">
        <f>SUM(L6:L17)</f>
        <v>0</v>
      </c>
      <c r="L18" s="249"/>
      <c r="M18" s="248">
        <f>SUM(N6:N17)</f>
        <v>0</v>
      </c>
      <c r="N18" s="249"/>
    </row>
    <row r="19" spans="1:14" ht="18.75" thickBot="1">
      <c r="A19" s="6" t="s">
        <v>285</v>
      </c>
      <c r="B19" s="253" t="s">
        <v>12</v>
      </c>
      <c r="C19" s="254"/>
      <c r="D19" s="7">
        <v>70</v>
      </c>
      <c r="E19" s="242" t="str">
        <f>IF(E18&gt;=$D$19,"V","X")</f>
        <v>X</v>
      </c>
      <c r="F19" s="243"/>
      <c r="G19" s="242" t="str">
        <f>IF(G18&gt;=$D$19,"V","X")</f>
        <v>X</v>
      </c>
      <c r="H19" s="243"/>
      <c r="I19" s="242" t="str">
        <f>IF(I18&gt;=$D$19,"V","X")</f>
        <v>X</v>
      </c>
      <c r="J19" s="243"/>
      <c r="K19" s="242" t="str">
        <f>IF(K18&gt;=$D$19,"V","X")</f>
        <v>X</v>
      </c>
      <c r="L19" s="243"/>
      <c r="M19" s="242" t="str">
        <f>IF(M18&gt;=$D$19,"V","X")</f>
        <v>X</v>
      </c>
      <c r="N19" s="243"/>
    </row>
    <row r="20" spans="1:14" ht="18.75" thickBot="1">
      <c r="A20" s="6" t="s">
        <v>285</v>
      </c>
      <c r="B20" s="253" t="s">
        <v>13</v>
      </c>
      <c r="C20" s="254"/>
      <c r="D20" s="7">
        <v>60</v>
      </c>
      <c r="E20" s="242" t="str">
        <f>IF(E18&gt;=$D$20,"V","X")</f>
        <v>X</v>
      </c>
      <c r="F20" s="243"/>
      <c r="G20" s="242" t="str">
        <f>IF(G18&gt;=$D$20,"V","X")</f>
        <v>X</v>
      </c>
      <c r="H20" s="243"/>
      <c r="I20" s="242" t="str">
        <f>IF(I18&gt;=$D$20,"V","X")</f>
        <v>X</v>
      </c>
      <c r="J20" s="243"/>
      <c r="K20" s="242" t="str">
        <f>IF(K18&gt;=$D$20,"V","X")</f>
        <v>X</v>
      </c>
      <c r="L20" s="243"/>
      <c r="M20" s="242" t="str">
        <f>IF(M18&gt;=$D$20,"V","X")</f>
        <v>X</v>
      </c>
      <c r="N20" s="243"/>
    </row>
  </sheetData>
  <mergeCells count="44">
    <mergeCell ref="B20:C20"/>
    <mergeCell ref="A1:A3"/>
    <mergeCell ref="B1:C3"/>
    <mergeCell ref="E1:F1"/>
    <mergeCell ref="E2:F2"/>
    <mergeCell ref="B14:C14"/>
    <mergeCell ref="B7:C7"/>
    <mergeCell ref="E19:F19"/>
    <mergeCell ref="B13:C13"/>
    <mergeCell ref="B17:C17"/>
    <mergeCell ref="E20:F20"/>
    <mergeCell ref="A18:C18"/>
    <mergeCell ref="E18:F18"/>
    <mergeCell ref="B19:C19"/>
    <mergeCell ref="B15:C15"/>
    <mergeCell ref="B16:C16"/>
    <mergeCell ref="I1:J1"/>
    <mergeCell ref="I2:J2"/>
    <mergeCell ref="G1:H1"/>
    <mergeCell ref="G2:H2"/>
    <mergeCell ref="K20:L20"/>
    <mergeCell ref="I18:J18"/>
    <mergeCell ref="I19:J19"/>
    <mergeCell ref="I20:J20"/>
    <mergeCell ref="G18:H18"/>
    <mergeCell ref="G19:H19"/>
    <mergeCell ref="G20:H20"/>
    <mergeCell ref="M1:N1"/>
    <mergeCell ref="M2:N2"/>
    <mergeCell ref="M18:N18"/>
    <mergeCell ref="M19:N19"/>
    <mergeCell ref="M20:N20"/>
    <mergeCell ref="A4:N4"/>
    <mergeCell ref="K1:L1"/>
    <mergeCell ref="K2:L2"/>
    <mergeCell ref="K18:L18"/>
    <mergeCell ref="K19:L19"/>
    <mergeCell ref="B10:C10"/>
    <mergeCell ref="B8:C8"/>
    <mergeCell ref="B5:C5"/>
    <mergeCell ref="B11:C11"/>
    <mergeCell ref="B12:C12"/>
    <mergeCell ref="B6:C6"/>
    <mergeCell ref="B9:C9"/>
  </mergeCells>
  <conditionalFormatting sqref="E19:F19">
    <cfRule type="containsText" dxfId="27" priority="60" operator="containsText" text="X">
      <formula>NOT(ISERROR(SEARCH("X",E19)))</formula>
    </cfRule>
    <cfRule type="containsText" dxfId="26" priority="61" operator="containsText" text="V">
      <formula>NOT(ISERROR(SEARCH("V",E19)))</formula>
    </cfRule>
  </conditionalFormatting>
  <conditionalFormatting sqref="E20:F20">
    <cfRule type="containsText" dxfId="25" priority="58" operator="containsText" text="X">
      <formula>NOT(ISERROR(SEARCH("X",E20)))</formula>
    </cfRule>
    <cfRule type="containsText" dxfId="24" priority="59" operator="containsText" text="V">
      <formula>NOT(ISERROR(SEARCH("V",E20)))</formula>
    </cfRule>
  </conditionalFormatting>
  <conditionalFormatting sqref="G19:H19">
    <cfRule type="containsText" dxfId="23" priority="56" operator="containsText" text="X">
      <formula>NOT(ISERROR(SEARCH("X",G19)))</formula>
    </cfRule>
    <cfRule type="containsText" dxfId="22" priority="57" operator="containsText" text="V">
      <formula>NOT(ISERROR(SEARCH("V",G19)))</formula>
    </cfRule>
  </conditionalFormatting>
  <conditionalFormatting sqref="G20:H20">
    <cfRule type="containsText" dxfId="21" priority="54" operator="containsText" text="X">
      <formula>NOT(ISERROR(SEARCH("X",G20)))</formula>
    </cfRule>
    <cfRule type="containsText" dxfId="20" priority="55" operator="containsText" text="V">
      <formula>NOT(ISERROR(SEARCH("V",G20)))</formula>
    </cfRule>
  </conditionalFormatting>
  <conditionalFormatting sqref="I19:J19">
    <cfRule type="containsText" dxfId="19" priority="52" operator="containsText" text="X">
      <formula>NOT(ISERROR(SEARCH("X",I19)))</formula>
    </cfRule>
    <cfRule type="containsText" dxfId="18" priority="53" operator="containsText" text="V">
      <formula>NOT(ISERROR(SEARCH("V",I19)))</formula>
    </cfRule>
  </conditionalFormatting>
  <conditionalFormatting sqref="I20:J20">
    <cfRule type="containsText" dxfId="17" priority="50" operator="containsText" text="X">
      <formula>NOT(ISERROR(SEARCH("X",I20)))</formula>
    </cfRule>
    <cfRule type="containsText" dxfId="16" priority="51" operator="containsText" text="V">
      <formula>NOT(ISERROR(SEARCH("V",I20)))</formula>
    </cfRule>
  </conditionalFormatting>
  <conditionalFormatting sqref="K19:L19">
    <cfRule type="containsText" dxfId="15" priority="30" operator="containsText" text="X">
      <formula>NOT(ISERROR(SEARCH("X",K19)))</formula>
    </cfRule>
    <cfRule type="containsText" dxfId="14" priority="31" operator="containsText" text="V">
      <formula>NOT(ISERROR(SEARCH("V",K19)))</formula>
    </cfRule>
  </conditionalFormatting>
  <conditionalFormatting sqref="K20:L20">
    <cfRule type="containsText" dxfId="13" priority="28" operator="containsText" text="X">
      <formula>NOT(ISERROR(SEARCH("X",K20)))</formula>
    </cfRule>
    <cfRule type="containsText" dxfId="12" priority="29" operator="containsText" text="V">
      <formula>NOT(ISERROR(SEARCH("V",K20)))</formula>
    </cfRule>
  </conditionalFormatting>
  <conditionalFormatting sqref="M19:N19">
    <cfRule type="containsText" dxfId="11" priority="22" operator="containsText" text="X">
      <formula>NOT(ISERROR(SEARCH("X",M19)))</formula>
    </cfRule>
    <cfRule type="containsText" dxfId="10" priority="23" operator="containsText" text="V">
      <formula>NOT(ISERROR(SEARCH("V",M19)))</formula>
    </cfRule>
  </conditionalFormatting>
  <conditionalFormatting sqref="M20:N20">
    <cfRule type="containsText" dxfId="9" priority="20" operator="containsText" text="X">
      <formula>NOT(ISERROR(SEARCH("X",M20)))</formula>
    </cfRule>
    <cfRule type="containsText" dxfId="8" priority="21" operator="containsText" text="V">
      <formula>NOT(ISERROR(SEARCH("V",M20)))</formula>
    </cfRule>
  </conditionalFormatting>
  <conditionalFormatting sqref="E18:F18">
    <cfRule type="cellIs" dxfId="3" priority="5" operator="lessThan">
      <formula>22.5</formula>
    </cfRule>
    <cfRule type="cellIs" dxfId="2" priority="6" operator="greaterThan">
      <formula>22.5</formula>
    </cfRule>
  </conditionalFormatting>
  <conditionalFormatting sqref="G18:N18">
    <cfRule type="cellIs" dxfId="1" priority="3" operator="lessThan">
      <formula>22.5</formula>
    </cfRule>
    <cfRule type="cellIs" dxfId="0" priority="4" operator="greaterThan">
      <formula>22.5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3"/>
  <sheetViews>
    <sheetView rightToLeft="1" topLeftCell="A22" zoomScale="85" zoomScaleNormal="85" workbookViewId="0">
      <selection activeCell="A32" sqref="A32"/>
    </sheetView>
  </sheetViews>
  <sheetFormatPr defaultColWidth="8.75" defaultRowHeight="14.25"/>
  <cols>
    <col min="1" max="1" width="8.75" style="74"/>
    <col min="2" max="2" width="35.125" style="74" customWidth="1"/>
    <col min="3" max="3" width="8.75" style="74"/>
    <col min="4" max="4" width="4.5" style="74" bestFit="1" customWidth="1"/>
    <col min="5" max="5" width="28.75" style="74" customWidth="1"/>
    <col min="6" max="6" width="4.5" style="74" bestFit="1" customWidth="1"/>
    <col min="7" max="7" width="30" style="74" customWidth="1"/>
    <col min="8" max="8" width="5.625" style="74" customWidth="1"/>
    <col min="9" max="9" width="31.125" style="74" customWidth="1"/>
    <col min="10" max="10" width="4.5" style="74" bestFit="1" customWidth="1"/>
    <col min="11" max="11" width="27.625" style="74" customWidth="1"/>
    <col min="12" max="12" width="5.25" style="74" customWidth="1"/>
    <col min="13" max="13" width="34.875" style="74" customWidth="1"/>
    <col min="14" max="16384" width="8.75" style="74"/>
  </cols>
  <sheetData>
    <row r="1" spans="1:13" ht="16.5" thickBot="1">
      <c r="A1" s="269" t="s">
        <v>11</v>
      </c>
      <c r="B1" s="270"/>
      <c r="C1" s="271"/>
      <c r="D1" s="269"/>
      <c r="E1" s="271"/>
      <c r="F1" s="269"/>
      <c r="G1" s="271"/>
      <c r="H1" s="269"/>
      <c r="I1" s="271"/>
      <c r="J1" s="269"/>
      <c r="K1" s="271"/>
      <c r="L1" s="269"/>
      <c r="M1" s="271"/>
    </row>
    <row r="2" spans="1:13" ht="16.5" customHeight="1" thickBot="1">
      <c r="A2" s="272" t="s">
        <v>3</v>
      </c>
      <c r="B2" s="273"/>
      <c r="C2" s="273"/>
      <c r="D2" s="279" t="s">
        <v>278</v>
      </c>
      <c r="E2" s="280"/>
      <c r="F2" s="279" t="s">
        <v>279</v>
      </c>
      <c r="G2" s="280"/>
      <c r="H2" s="279" t="s">
        <v>188</v>
      </c>
      <c r="I2" s="280"/>
      <c r="J2" s="279" t="s">
        <v>286</v>
      </c>
      <c r="K2" s="280"/>
      <c r="L2" s="279" t="s">
        <v>287</v>
      </c>
      <c r="M2" s="280"/>
    </row>
    <row r="3" spans="1:13" ht="16.5" thickBot="1">
      <c r="A3" s="269" t="s">
        <v>288</v>
      </c>
      <c r="B3" s="270"/>
      <c r="C3" s="271"/>
      <c r="D3" s="275"/>
      <c r="E3" s="276"/>
      <c r="F3" s="275"/>
      <c r="G3" s="276"/>
      <c r="H3" s="275"/>
      <c r="I3" s="276"/>
      <c r="J3" s="275"/>
      <c r="K3" s="276"/>
      <c r="L3" s="275"/>
      <c r="M3" s="276"/>
    </row>
    <row r="4" spans="1:13" ht="16.5" thickBot="1">
      <c r="A4" s="272" t="s">
        <v>140</v>
      </c>
      <c r="B4" s="273"/>
      <c r="C4" s="274"/>
      <c r="D4" s="277">
        <f>'תנאי סף'!D2</f>
        <v>0</v>
      </c>
      <c r="E4" s="278"/>
      <c r="F4" s="277">
        <f>'תנאי סף'!E2</f>
        <v>0</v>
      </c>
      <c r="G4" s="278"/>
      <c r="H4" s="277">
        <f>'תנאי סף'!F2</f>
        <v>0</v>
      </c>
      <c r="I4" s="278"/>
      <c r="J4" s="277">
        <f>'תנאי סף'!G2</f>
        <v>0</v>
      </c>
      <c r="K4" s="278"/>
      <c r="L4" s="277">
        <f>'תנאי סף'!H2</f>
        <v>0</v>
      </c>
      <c r="M4" s="278"/>
    </row>
    <row r="5" spans="1:13" ht="32.25" thickBot="1">
      <c r="A5" s="79" t="s">
        <v>141</v>
      </c>
      <c r="B5" s="80" t="s">
        <v>162</v>
      </c>
      <c r="C5" s="81" t="s">
        <v>8</v>
      </c>
      <c r="D5" s="82" t="s">
        <v>9</v>
      </c>
      <c r="E5" s="83" t="s">
        <v>10</v>
      </c>
      <c r="F5" s="82" t="s">
        <v>9</v>
      </c>
      <c r="G5" s="83" t="s">
        <v>10</v>
      </c>
      <c r="H5" s="82" t="s">
        <v>9</v>
      </c>
      <c r="I5" s="83" t="s">
        <v>10</v>
      </c>
      <c r="J5" s="82" t="s">
        <v>9</v>
      </c>
      <c r="K5" s="83" t="s">
        <v>10</v>
      </c>
      <c r="L5" s="82" t="s">
        <v>9</v>
      </c>
      <c r="M5" s="83" t="s">
        <v>10</v>
      </c>
    </row>
    <row r="6" spans="1:13" ht="32.25" thickBot="1">
      <c r="A6" s="281" t="s">
        <v>142</v>
      </c>
      <c r="B6" s="77" t="s">
        <v>145</v>
      </c>
      <c r="C6" s="78">
        <v>0.2</v>
      </c>
      <c r="D6" s="164">
        <v>0</v>
      </c>
      <c r="E6" s="166"/>
      <c r="F6" s="164"/>
      <c r="G6" s="170"/>
      <c r="H6" s="164">
        <v>0</v>
      </c>
      <c r="I6" s="166"/>
      <c r="J6" s="164">
        <v>0</v>
      </c>
      <c r="K6" s="172"/>
      <c r="L6" s="164">
        <v>0</v>
      </c>
      <c r="M6" s="166"/>
    </row>
    <row r="7" spans="1:13" ht="16.5" thickBot="1">
      <c r="A7" s="281"/>
      <c r="B7" s="75" t="s">
        <v>144</v>
      </c>
      <c r="C7" s="78">
        <v>0.2</v>
      </c>
      <c r="D7" s="164">
        <v>0</v>
      </c>
      <c r="E7" s="167"/>
      <c r="F7" s="164"/>
      <c r="G7" s="170"/>
      <c r="H7" s="164">
        <v>0</v>
      </c>
      <c r="I7" s="167"/>
      <c r="J7" s="164">
        <v>0</v>
      </c>
      <c r="K7" s="172"/>
      <c r="L7" s="164">
        <v>0</v>
      </c>
      <c r="M7" s="167"/>
    </row>
    <row r="8" spans="1:13" ht="32.25" thickBot="1">
      <c r="A8" s="281"/>
      <c r="B8" s="75" t="s">
        <v>143</v>
      </c>
      <c r="C8" s="78">
        <v>0.2</v>
      </c>
      <c r="D8" s="164">
        <v>0</v>
      </c>
      <c r="E8" s="167"/>
      <c r="F8" s="164"/>
      <c r="G8" s="170"/>
      <c r="H8" s="164">
        <v>0</v>
      </c>
      <c r="I8" s="167"/>
      <c r="J8" s="164">
        <v>0</v>
      </c>
      <c r="K8" s="172"/>
      <c r="L8" s="164">
        <v>0</v>
      </c>
      <c r="M8" s="167"/>
    </row>
    <row r="9" spans="1:13" ht="16.5" thickBot="1">
      <c r="A9" s="281"/>
      <c r="B9" s="76" t="s">
        <v>146</v>
      </c>
      <c r="C9" s="78">
        <v>0.2</v>
      </c>
      <c r="D9" s="164">
        <v>0</v>
      </c>
      <c r="E9" s="167"/>
      <c r="F9" s="164"/>
      <c r="G9" s="170"/>
      <c r="H9" s="164">
        <v>0</v>
      </c>
      <c r="I9" s="167"/>
      <c r="J9" s="164">
        <v>0</v>
      </c>
      <c r="K9" s="172"/>
      <c r="L9" s="164">
        <v>0</v>
      </c>
      <c r="M9" s="167"/>
    </row>
    <row r="10" spans="1:13" ht="16.5" thickBot="1">
      <c r="A10" s="282"/>
      <c r="B10" s="76" t="s">
        <v>147</v>
      </c>
      <c r="C10" s="78">
        <v>0.2</v>
      </c>
      <c r="D10" s="165">
        <v>0</v>
      </c>
      <c r="E10" s="167"/>
      <c r="F10" s="165"/>
      <c r="G10" s="170"/>
      <c r="H10" s="165">
        <v>0</v>
      </c>
      <c r="I10" s="167"/>
      <c r="J10" s="193">
        <v>0</v>
      </c>
      <c r="K10" s="194"/>
      <c r="L10" s="165">
        <v>0</v>
      </c>
      <c r="M10" s="167"/>
    </row>
    <row r="11" spans="1:13" s="150" customFormat="1" ht="18.75" thickBot="1">
      <c r="A11" s="147"/>
      <c r="B11" s="148" t="s">
        <v>148</v>
      </c>
      <c r="C11" s="149">
        <f>SUM(C6:C10)</f>
        <v>1</v>
      </c>
      <c r="D11" s="283">
        <f>(D6*$C$6+D7*$C$7+D8*$C$8+D9*$C$9+D10*$C$10)/10*8</f>
        <v>0</v>
      </c>
      <c r="E11" s="284"/>
      <c r="F11" s="283">
        <f>(F6*$C$6+F7*$C$7+F8*$C$8+F9*$C$9+F10*$C$10)*0.8</f>
        <v>0</v>
      </c>
      <c r="G11" s="284"/>
      <c r="H11" s="283">
        <f>(H6*$C$6+H7*$C$7+H8*$C$8+H9*$C$9+H10*$C$10)/10*8</f>
        <v>0</v>
      </c>
      <c r="I11" s="284"/>
      <c r="J11" s="283">
        <f>K1</f>
        <v>0</v>
      </c>
      <c r="K11" s="284"/>
      <c r="L11" s="283">
        <f>(L6*$C$6+L7*$C$7+L8*$C$8+L9*$C$9+L10*$C$10)/10*8</f>
        <v>0</v>
      </c>
      <c r="M11" s="284"/>
    </row>
    <row r="12" spans="1:13" ht="66.75" customHeight="1" thickBot="1">
      <c r="A12" s="281" t="s">
        <v>149</v>
      </c>
      <c r="B12" s="84" t="s">
        <v>151</v>
      </c>
      <c r="C12" s="85">
        <v>0.2</v>
      </c>
      <c r="D12" s="164">
        <v>0</v>
      </c>
      <c r="E12" s="173"/>
      <c r="F12" s="164"/>
      <c r="G12" s="173"/>
      <c r="H12" s="164">
        <v>0</v>
      </c>
      <c r="I12" s="173"/>
      <c r="J12" s="164">
        <v>0</v>
      </c>
      <c r="K12" s="173"/>
      <c r="L12" s="164">
        <v>0</v>
      </c>
      <c r="M12" s="175"/>
    </row>
    <row r="13" spans="1:13" ht="32.25" thickBot="1">
      <c r="A13" s="281"/>
      <c r="B13" s="84" t="s">
        <v>152</v>
      </c>
      <c r="C13" s="78">
        <v>0.1</v>
      </c>
      <c r="D13" s="164">
        <v>0</v>
      </c>
      <c r="E13" s="171"/>
      <c r="F13" s="164"/>
      <c r="G13" s="171"/>
      <c r="H13" s="164">
        <v>0</v>
      </c>
      <c r="I13" s="171"/>
      <c r="J13" s="164">
        <v>0</v>
      </c>
      <c r="K13" s="171"/>
      <c r="L13" s="164">
        <v>0</v>
      </c>
      <c r="M13" s="169"/>
    </row>
    <row r="14" spans="1:13" ht="16.5" thickBot="1">
      <c r="A14" s="281"/>
      <c r="B14" s="75" t="s">
        <v>153</v>
      </c>
      <c r="C14" s="78">
        <v>0.2</v>
      </c>
      <c r="D14" s="164">
        <v>0</v>
      </c>
      <c r="E14" s="171"/>
      <c r="F14" s="164"/>
      <c r="G14" s="171"/>
      <c r="H14" s="164">
        <v>0</v>
      </c>
      <c r="I14" s="171"/>
      <c r="J14" s="164">
        <v>0</v>
      </c>
      <c r="K14" s="171"/>
      <c r="L14" s="164">
        <v>0</v>
      </c>
      <c r="M14" s="169"/>
    </row>
    <row r="15" spans="1:13" ht="16.5" thickBot="1">
      <c r="A15" s="281"/>
      <c r="B15" s="76" t="s">
        <v>154</v>
      </c>
      <c r="C15" s="78">
        <v>0.2</v>
      </c>
      <c r="D15" s="164">
        <v>0</v>
      </c>
      <c r="E15" s="171"/>
      <c r="F15" s="164"/>
      <c r="G15" s="171"/>
      <c r="H15" s="164">
        <v>0</v>
      </c>
      <c r="I15" s="171"/>
      <c r="J15" s="164">
        <v>0</v>
      </c>
      <c r="K15" s="171"/>
      <c r="L15" s="164">
        <v>0</v>
      </c>
      <c r="M15" s="169"/>
    </row>
    <row r="16" spans="1:13" ht="16.5" thickBot="1">
      <c r="A16" s="281"/>
      <c r="B16" s="76" t="s">
        <v>155</v>
      </c>
      <c r="C16" s="78">
        <v>0.1</v>
      </c>
      <c r="D16" s="164">
        <v>0</v>
      </c>
      <c r="E16" s="195"/>
      <c r="F16" s="164"/>
      <c r="G16" s="171"/>
      <c r="H16" s="164">
        <v>0</v>
      </c>
      <c r="I16" s="171"/>
      <c r="J16" s="164">
        <v>0</v>
      </c>
      <c r="K16" s="171"/>
      <c r="L16" s="164">
        <v>0</v>
      </c>
      <c r="M16" s="169"/>
    </row>
    <row r="17" spans="1:13" ht="79.5" thickBot="1">
      <c r="A17" s="282"/>
      <c r="B17" s="86" t="s">
        <v>156</v>
      </c>
      <c r="C17" s="87">
        <v>0.2</v>
      </c>
      <c r="D17" s="165">
        <v>0</v>
      </c>
      <c r="E17" s="174"/>
      <c r="F17" s="165"/>
      <c r="G17" s="174"/>
      <c r="H17" s="165">
        <v>0</v>
      </c>
      <c r="I17" s="174"/>
      <c r="J17" s="165">
        <v>0</v>
      </c>
      <c r="K17" s="174"/>
      <c r="L17" s="165">
        <v>0</v>
      </c>
      <c r="M17" s="168"/>
    </row>
    <row r="18" spans="1:13" s="150" customFormat="1" ht="18.75" thickBot="1">
      <c r="A18" s="147"/>
      <c r="B18" s="148" t="s">
        <v>157</v>
      </c>
      <c r="C18" s="149">
        <f>SUM(C12:C17)</f>
        <v>1</v>
      </c>
      <c r="D18" s="283">
        <f>(D12*$C12+D13*$C13+D14*$C14+D15*$C15+D16*$C16+D17*$C17)/10*7</f>
        <v>0</v>
      </c>
      <c r="E18" s="284"/>
      <c r="F18" s="283">
        <f>(F12*$C$12+F13*$C$13+F14*$C$14+F15*$C$15+F16*$C$16+F17*$C$17)*0.7</f>
        <v>0</v>
      </c>
      <c r="G18" s="284"/>
      <c r="H18" s="283">
        <f>(H12*$C$12+H13*$C$13+H14*$C$14+H15*$C$15+H16*$C$16+H17*$C$17)/10*7</f>
        <v>0</v>
      </c>
      <c r="I18" s="284"/>
      <c r="J18" s="283">
        <f>(J12*$C$12+J13*$C$13+J14*$C$14+J15*$C$15+J16*$C$16+J17*$C$17)/10*7</f>
        <v>0</v>
      </c>
      <c r="K18" s="284"/>
      <c r="L18" s="283">
        <f>(L12*$C$12+L13*$C$13+L14*$C$14+L15*$C$15+L16*$C$16+L17*$C$17)/10*7</f>
        <v>0</v>
      </c>
      <c r="M18" s="284"/>
    </row>
    <row r="19" spans="1:13" ht="32.25" thickBot="1">
      <c r="A19" s="281" t="s">
        <v>150</v>
      </c>
      <c r="B19" s="84" t="s">
        <v>151</v>
      </c>
      <c r="C19" s="85">
        <v>0.2</v>
      </c>
      <c r="D19" s="178">
        <v>0</v>
      </c>
      <c r="E19" s="168"/>
      <c r="F19" s="164"/>
      <c r="G19" s="168"/>
      <c r="H19" s="178">
        <v>0</v>
      </c>
      <c r="I19" s="168"/>
      <c r="J19" s="178">
        <v>0</v>
      </c>
      <c r="K19" s="168"/>
      <c r="L19" s="164">
        <v>0</v>
      </c>
      <c r="M19" s="168"/>
    </row>
    <row r="20" spans="1:13" ht="32.25" thickBot="1">
      <c r="A20" s="281"/>
      <c r="B20" s="84" t="s">
        <v>152</v>
      </c>
      <c r="C20" s="78">
        <v>0.1</v>
      </c>
      <c r="D20" s="179">
        <v>0</v>
      </c>
      <c r="E20" s="169"/>
      <c r="F20" s="164"/>
      <c r="G20" s="169"/>
      <c r="H20" s="179">
        <v>0</v>
      </c>
      <c r="I20" s="169"/>
      <c r="J20" s="179">
        <v>0</v>
      </c>
      <c r="K20" s="169"/>
      <c r="L20" s="164">
        <v>0</v>
      </c>
      <c r="M20" s="169"/>
    </row>
    <row r="21" spans="1:13" ht="16.5" thickBot="1">
      <c r="A21" s="281"/>
      <c r="B21" s="75" t="s">
        <v>153</v>
      </c>
      <c r="C21" s="78">
        <v>0.2</v>
      </c>
      <c r="D21" s="179">
        <v>0</v>
      </c>
      <c r="E21" s="169"/>
      <c r="F21" s="164"/>
      <c r="G21" s="169"/>
      <c r="H21" s="179">
        <v>0</v>
      </c>
      <c r="I21" s="169"/>
      <c r="J21" s="179">
        <v>0</v>
      </c>
      <c r="K21" s="169"/>
      <c r="L21" s="164">
        <v>0</v>
      </c>
      <c r="M21" s="169"/>
    </row>
    <row r="22" spans="1:13" ht="16.5" thickBot="1">
      <c r="A22" s="281"/>
      <c r="B22" s="76" t="s">
        <v>154</v>
      </c>
      <c r="C22" s="78">
        <v>0.2</v>
      </c>
      <c r="D22" s="176">
        <v>0</v>
      </c>
      <c r="E22" s="169"/>
      <c r="F22" s="164"/>
      <c r="G22" s="169"/>
      <c r="H22" s="176">
        <v>0</v>
      </c>
      <c r="I22" s="169"/>
      <c r="J22" s="176">
        <v>0</v>
      </c>
      <c r="K22" s="169"/>
      <c r="L22" s="164">
        <v>0</v>
      </c>
      <c r="M22" s="169"/>
    </row>
    <row r="23" spans="1:13" ht="16.5" customHeight="1" thickBot="1">
      <c r="A23" s="281"/>
      <c r="B23" s="76" t="s">
        <v>155</v>
      </c>
      <c r="C23" s="78">
        <v>0.1</v>
      </c>
      <c r="D23" s="176">
        <v>0</v>
      </c>
      <c r="E23" s="169"/>
      <c r="F23" s="164"/>
      <c r="G23" s="169"/>
      <c r="H23" s="176">
        <v>0</v>
      </c>
      <c r="I23" s="169"/>
      <c r="J23" s="176">
        <v>0</v>
      </c>
      <c r="K23" s="169"/>
      <c r="L23" s="164">
        <v>0</v>
      </c>
      <c r="M23" s="169"/>
    </row>
    <row r="24" spans="1:13" ht="79.5" thickBot="1">
      <c r="A24" s="282"/>
      <c r="B24" s="86" t="s">
        <v>156</v>
      </c>
      <c r="C24" s="87">
        <v>0.2</v>
      </c>
      <c r="D24" s="180">
        <v>0</v>
      </c>
      <c r="E24" s="168"/>
      <c r="F24" s="165"/>
      <c r="G24" s="168"/>
      <c r="H24" s="180">
        <v>0</v>
      </c>
      <c r="I24" s="168"/>
      <c r="J24" s="180">
        <v>0</v>
      </c>
      <c r="K24" s="168"/>
      <c r="L24" s="165">
        <v>0</v>
      </c>
      <c r="M24" s="168"/>
    </row>
    <row r="25" spans="1:13" s="150" customFormat="1" ht="18.75" thickBot="1">
      <c r="A25" s="147"/>
      <c r="B25" s="148" t="s">
        <v>158</v>
      </c>
      <c r="C25" s="149">
        <f>SUM(C19:C24)</f>
        <v>1</v>
      </c>
      <c r="D25" s="283">
        <f>(D19*$C19+D20*$C20+D21*$C21+D22*$C22+D23*$C23+D24*$C24)/10*7</f>
        <v>0</v>
      </c>
      <c r="E25" s="284"/>
      <c r="F25" s="283">
        <f>(F19*$C$12+F20*$C$13+F21*$C$14+F22*$C$15+F23*$C$16+F24*$C$17)*0.7</f>
        <v>0</v>
      </c>
      <c r="G25" s="284"/>
      <c r="H25" s="283">
        <f>(H19*$C$12+H20*$C$13+H21*$C$14+H22*$C$15+H23*$C$16+H24*$C$17)/10*7</f>
        <v>0</v>
      </c>
      <c r="I25" s="284"/>
      <c r="J25" s="283">
        <f>(J19*$C$12+J20*$C$13+J21*$C$14+J22*$C$15+J23*$C$16+J24*$C$17)/10*7</f>
        <v>0</v>
      </c>
      <c r="K25" s="284"/>
      <c r="L25" s="283">
        <f>(L19*$C$12+L20*$C$13+L21*$C$14+L22*$C$15+L23*$C$16+L24*$C$17)/10*7</f>
        <v>0</v>
      </c>
      <c r="M25" s="284"/>
    </row>
    <row r="26" spans="1:13" ht="16.5" thickBot="1">
      <c r="A26" s="281" t="s">
        <v>23</v>
      </c>
      <c r="B26" s="84" t="s">
        <v>159</v>
      </c>
      <c r="C26" s="85">
        <v>0.2</v>
      </c>
      <c r="D26" s="164">
        <v>0</v>
      </c>
      <c r="E26" s="168"/>
      <c r="F26" s="164"/>
      <c r="G26" s="168"/>
      <c r="H26" s="164">
        <v>0</v>
      </c>
      <c r="I26" s="175"/>
      <c r="J26" s="164">
        <v>0</v>
      </c>
      <c r="K26" s="175"/>
      <c r="L26" s="164">
        <v>0</v>
      </c>
      <c r="M26" s="168"/>
    </row>
    <row r="27" spans="1:13" ht="16.5" thickBot="1">
      <c r="A27" s="281"/>
      <c r="B27" s="84" t="s">
        <v>160</v>
      </c>
      <c r="C27" s="78">
        <v>0.2</v>
      </c>
      <c r="D27" s="176">
        <v>0</v>
      </c>
      <c r="E27" s="169"/>
      <c r="F27" s="164"/>
      <c r="G27" s="169"/>
      <c r="H27" s="164">
        <v>0</v>
      </c>
      <c r="I27" s="169"/>
      <c r="J27" s="164">
        <v>0</v>
      </c>
      <c r="K27" s="169"/>
      <c r="L27" s="164">
        <v>0</v>
      </c>
      <c r="M27" s="169"/>
    </row>
    <row r="28" spans="1:13" ht="32.25" thickBot="1">
      <c r="A28" s="281"/>
      <c r="B28" s="75" t="s">
        <v>152</v>
      </c>
      <c r="C28" s="78">
        <v>0.1</v>
      </c>
      <c r="D28" s="176">
        <v>0</v>
      </c>
      <c r="E28" s="169"/>
      <c r="F28" s="164"/>
      <c r="G28" s="169"/>
      <c r="H28" s="164">
        <v>0</v>
      </c>
      <c r="I28" s="169"/>
      <c r="J28" s="164">
        <v>0</v>
      </c>
      <c r="K28" s="169"/>
      <c r="L28" s="164">
        <v>0</v>
      </c>
      <c r="M28" s="169"/>
    </row>
    <row r="29" spans="1:13" ht="16.5" thickBot="1">
      <c r="A29" s="281"/>
      <c r="B29" s="76" t="s">
        <v>154</v>
      </c>
      <c r="C29" s="78">
        <v>0.2</v>
      </c>
      <c r="D29" s="176">
        <v>0</v>
      </c>
      <c r="E29" s="169"/>
      <c r="F29" s="164"/>
      <c r="G29" s="169"/>
      <c r="H29" s="164">
        <v>0</v>
      </c>
      <c r="I29" s="169"/>
      <c r="J29" s="164">
        <v>0</v>
      </c>
      <c r="K29" s="169"/>
      <c r="L29" s="164">
        <v>0</v>
      </c>
      <c r="M29" s="169"/>
    </row>
    <row r="30" spans="1:13" ht="16.5" thickBot="1">
      <c r="A30" s="281"/>
      <c r="B30" s="76" t="s">
        <v>155</v>
      </c>
      <c r="C30" s="78">
        <v>0.1</v>
      </c>
      <c r="D30" s="176">
        <v>0</v>
      </c>
      <c r="E30" s="169"/>
      <c r="F30" s="164"/>
      <c r="G30" s="169"/>
      <c r="H30" s="164">
        <v>0</v>
      </c>
      <c r="I30" s="169"/>
      <c r="J30" s="164">
        <v>0</v>
      </c>
      <c r="K30" s="169"/>
      <c r="L30" s="164">
        <v>0</v>
      </c>
      <c r="M30" s="169"/>
    </row>
    <row r="31" spans="1:13" ht="63.75" thickBot="1">
      <c r="A31" s="282"/>
      <c r="B31" s="86" t="s">
        <v>303</v>
      </c>
      <c r="C31" s="87">
        <v>0.2</v>
      </c>
      <c r="D31" s="177">
        <v>0</v>
      </c>
      <c r="E31" s="168"/>
      <c r="F31" s="165"/>
      <c r="G31" s="168"/>
      <c r="H31" s="165">
        <v>0</v>
      </c>
      <c r="I31" s="168"/>
      <c r="J31" s="165">
        <v>0</v>
      </c>
      <c r="K31" s="168"/>
      <c r="L31" s="165">
        <v>0</v>
      </c>
      <c r="M31" s="168"/>
    </row>
    <row r="32" spans="1:13" s="150" customFormat="1" ht="18.75" thickBot="1">
      <c r="A32" s="147"/>
      <c r="B32" s="148" t="s">
        <v>161</v>
      </c>
      <c r="C32" s="149">
        <f>SUM(C26:C31)</f>
        <v>1</v>
      </c>
      <c r="D32" s="283">
        <f>(D26*$C26+D27*$C27+D28*$C28+D29*$C29+D30*$C30+D31*$C31)/10*8</f>
        <v>0</v>
      </c>
      <c r="E32" s="284"/>
      <c r="F32" s="283">
        <f>(F26*$C$12+F27*$C$13+F28*$C$14+F29*$C$15+F30*$C$16+F31*$C$17)*0.8</f>
        <v>0</v>
      </c>
      <c r="G32" s="284"/>
      <c r="H32" s="283">
        <f>(H26*$C$12+H27*$C$13+H28*$C$14+H29*$C$15+H30*$C$16+H31*$C$17)/10*8</f>
        <v>0</v>
      </c>
      <c r="I32" s="284"/>
      <c r="J32" s="283">
        <f>(J26*$C$12+J27*$C$13+J28*$C$14+J29*$C$15+J30*$C$16+J31*$C$17)/10*8</f>
        <v>0</v>
      </c>
      <c r="K32" s="284"/>
      <c r="L32" s="283">
        <f>(L26*$C$12+L27*$C$13+L28*$C$14+L29*$C$15+L30*$C$16+L31*$C$17)/10*8</f>
        <v>0</v>
      </c>
      <c r="M32" s="284"/>
    </row>
    <row r="33" spans="1:13" s="150" customFormat="1" ht="18.75" thickBot="1">
      <c r="A33" s="151"/>
      <c r="B33" s="152" t="s">
        <v>166</v>
      </c>
      <c r="C33" s="153"/>
      <c r="D33" s="285">
        <f>D32+D25+D18+D11</f>
        <v>0</v>
      </c>
      <c r="E33" s="286"/>
      <c r="F33" s="285">
        <f t="shared" ref="F33" si="0">F32+F25+F18+F11</f>
        <v>0</v>
      </c>
      <c r="G33" s="286"/>
      <c r="H33" s="285">
        <f>H32+H25+H18+H11</f>
        <v>0</v>
      </c>
      <c r="I33" s="286"/>
      <c r="J33" s="285">
        <f t="shared" ref="J33" si="1">J32+J25+J18+J11</f>
        <v>0</v>
      </c>
      <c r="K33" s="286"/>
      <c r="L33" s="285">
        <f>L32+L25+L18+L11</f>
        <v>0</v>
      </c>
      <c r="M33" s="286"/>
    </row>
  </sheetData>
  <mergeCells count="53">
    <mergeCell ref="J25:K25"/>
    <mergeCell ref="L25:M25"/>
    <mergeCell ref="L11:M11"/>
    <mergeCell ref="J18:K18"/>
    <mergeCell ref="L18:M18"/>
    <mergeCell ref="D33:E33"/>
    <mergeCell ref="F33:G33"/>
    <mergeCell ref="H33:I33"/>
    <mergeCell ref="J1:K1"/>
    <mergeCell ref="L1:M1"/>
    <mergeCell ref="J2:K2"/>
    <mergeCell ref="L2:M2"/>
    <mergeCell ref="J3:K3"/>
    <mergeCell ref="L3:M3"/>
    <mergeCell ref="J32:K32"/>
    <mergeCell ref="L32:M32"/>
    <mergeCell ref="J33:K33"/>
    <mergeCell ref="L33:M33"/>
    <mergeCell ref="J4:K4"/>
    <mergeCell ref="L4:M4"/>
    <mergeCell ref="J11:K11"/>
    <mergeCell ref="A6:A10"/>
    <mergeCell ref="A26:A31"/>
    <mergeCell ref="D32:E32"/>
    <mergeCell ref="F32:G32"/>
    <mergeCell ref="H32:I32"/>
    <mergeCell ref="D25:E25"/>
    <mergeCell ref="F25:G25"/>
    <mergeCell ref="H25:I25"/>
    <mergeCell ref="F11:G11"/>
    <mergeCell ref="H18:I18"/>
    <mergeCell ref="A19:A24"/>
    <mergeCell ref="H11:I11"/>
    <mergeCell ref="A12:A17"/>
    <mergeCell ref="D18:E18"/>
    <mergeCell ref="F18:G18"/>
    <mergeCell ref="D11:E11"/>
    <mergeCell ref="H1:I1"/>
    <mergeCell ref="H2:I2"/>
    <mergeCell ref="H3:I3"/>
    <mergeCell ref="H4:I4"/>
    <mergeCell ref="D2:E2"/>
    <mergeCell ref="F1:G1"/>
    <mergeCell ref="F2:G2"/>
    <mergeCell ref="F3:G3"/>
    <mergeCell ref="F4:G4"/>
    <mergeCell ref="A1:C1"/>
    <mergeCell ref="A4:C4"/>
    <mergeCell ref="D1:E1"/>
    <mergeCell ref="A3:C3"/>
    <mergeCell ref="D3:E3"/>
    <mergeCell ref="A2:C2"/>
    <mergeCell ref="D4:E4"/>
  </mergeCells>
  <conditionalFormatting sqref="I17">
    <cfRule type="colorScale" priority="2">
      <colorScale>
        <cfvo type="min"/>
        <cfvo type="max"/>
        <color rgb="FFFFEF9C"/>
        <color rgb="FF63BE7B"/>
      </colorScale>
    </cfRule>
  </conditionalFormatting>
  <conditionalFormatting sqref="K17">
    <cfRule type="colorScale" priority="1">
      <colorScale>
        <cfvo type="min"/>
        <cfvo type="max"/>
        <color rgb="FFFFEF9C"/>
        <color rgb="FF63BE7B"/>
      </colorScale>
    </cfRule>
  </conditionalFormatting>
  <pageMargins left="0.25" right="0.25" top="0.75" bottom="0.75" header="0.3" footer="0.3"/>
  <pageSetup paperSize="9" scale="5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405"/>
  <sheetViews>
    <sheetView rightToLeft="1" topLeftCell="AW1" workbookViewId="0">
      <selection activeCell="BA2" sqref="BA2:BM2"/>
    </sheetView>
  </sheetViews>
  <sheetFormatPr defaultRowHeight="14.25"/>
  <cols>
    <col min="1" max="1" width="17.375" customWidth="1"/>
    <col min="5" max="5" width="8.625" customWidth="1"/>
    <col min="7" max="7" width="6.75" bestFit="1" customWidth="1"/>
    <col min="11" max="11" width="8.625" bestFit="1" customWidth="1"/>
    <col min="12" max="12" width="5.5" bestFit="1" customWidth="1"/>
    <col min="13" max="13" width="13" customWidth="1"/>
    <col min="14" max="14" width="3.625" bestFit="1" customWidth="1"/>
    <col min="15" max="15" width="11.25" customWidth="1"/>
    <col min="16" max="16" width="8.625" bestFit="1" customWidth="1"/>
    <col min="17" max="17" width="9.375" customWidth="1"/>
    <col min="18" max="18" width="8.875" customWidth="1"/>
    <col min="20" max="20" width="6.75" bestFit="1" customWidth="1"/>
    <col min="26" max="26" width="11.375" customWidth="1"/>
    <col min="27" max="27" width="3.625" bestFit="1" customWidth="1"/>
    <col min="29" max="29" width="11.625" bestFit="1" customWidth="1"/>
    <col min="40" max="40" width="3.625" bestFit="1" customWidth="1"/>
    <col min="41" max="41" width="6.75" bestFit="1" customWidth="1"/>
    <col min="42" max="42" width="8.625" bestFit="1" customWidth="1"/>
    <col min="43" max="43" width="10.25" bestFit="1" customWidth="1"/>
    <col min="53" max="53" width="3.625" bestFit="1" customWidth="1"/>
    <col min="54" max="54" width="9.375" customWidth="1"/>
    <col min="55" max="55" width="11.25" customWidth="1"/>
    <col min="56" max="56" width="10.125" customWidth="1"/>
    <col min="57" max="57" width="7.625" customWidth="1"/>
    <col min="60" max="60" width="13.375" customWidth="1"/>
    <col min="61" max="61" width="14.25" customWidth="1"/>
  </cols>
  <sheetData>
    <row r="1" spans="1:65" ht="15.75">
      <c r="A1" s="298" t="s">
        <v>284</v>
      </c>
      <c r="B1" s="299"/>
      <c r="C1" s="299"/>
      <c r="D1" s="299"/>
      <c r="E1" s="299"/>
      <c r="F1" s="299"/>
      <c r="G1" s="299"/>
      <c r="H1" s="299"/>
      <c r="I1" s="299"/>
      <c r="J1" s="299"/>
      <c r="K1" s="299"/>
      <c r="L1" s="299"/>
      <c r="M1" s="300"/>
      <c r="N1" s="298" t="s">
        <v>187</v>
      </c>
      <c r="O1" s="299"/>
      <c r="P1" s="299"/>
      <c r="Q1" s="299"/>
      <c r="R1" s="299"/>
      <c r="S1" s="299"/>
      <c r="T1" s="299"/>
      <c r="U1" s="299"/>
      <c r="V1" s="299"/>
      <c r="W1" s="299"/>
      <c r="X1" s="299"/>
      <c r="Y1" s="299"/>
      <c r="Z1" s="300"/>
      <c r="AA1" s="298" t="s">
        <v>188</v>
      </c>
      <c r="AB1" s="299"/>
      <c r="AC1" s="299"/>
      <c r="AD1" s="299"/>
      <c r="AE1" s="299"/>
      <c r="AF1" s="299"/>
      <c r="AG1" s="299"/>
      <c r="AH1" s="299"/>
      <c r="AI1" s="299"/>
      <c r="AJ1" s="299"/>
      <c r="AK1" s="299"/>
      <c r="AL1" s="299"/>
      <c r="AM1" s="300"/>
      <c r="AN1" s="298" t="s">
        <v>286</v>
      </c>
      <c r="AO1" s="299"/>
      <c r="AP1" s="299"/>
      <c r="AQ1" s="299"/>
      <c r="AR1" s="299"/>
      <c r="AS1" s="299"/>
      <c r="AT1" s="299"/>
      <c r="AU1" s="299"/>
      <c r="AV1" s="299"/>
      <c r="AW1" s="299"/>
      <c r="AX1" s="299"/>
      <c r="AY1" s="299"/>
      <c r="AZ1" s="300"/>
      <c r="BA1" s="298" t="s">
        <v>287</v>
      </c>
      <c r="BB1" s="299"/>
      <c r="BC1" s="299"/>
      <c r="BD1" s="299"/>
      <c r="BE1" s="299"/>
      <c r="BF1" s="299"/>
      <c r="BG1" s="299"/>
      <c r="BH1" s="299"/>
      <c r="BI1" s="299"/>
      <c r="BJ1" s="299"/>
      <c r="BK1" s="299"/>
      <c r="BL1" s="299"/>
      <c r="BM1" s="300"/>
    </row>
    <row r="2" spans="1:65" ht="20.25">
      <c r="A2" s="301">
        <f>'תנאי סף'!D2</f>
        <v>0</v>
      </c>
      <c r="B2" s="302"/>
      <c r="C2" s="302"/>
      <c r="D2" s="302"/>
      <c r="E2" s="302"/>
      <c r="F2" s="302"/>
      <c r="G2" s="302"/>
      <c r="H2" s="302"/>
      <c r="I2" s="302"/>
      <c r="J2" s="302"/>
      <c r="K2" s="302"/>
      <c r="L2" s="302"/>
      <c r="M2" s="303"/>
      <c r="N2" s="301">
        <f>'תנאי סף'!E2</f>
        <v>0</v>
      </c>
      <c r="O2" s="302"/>
      <c r="P2" s="302"/>
      <c r="Q2" s="302"/>
      <c r="R2" s="302"/>
      <c r="S2" s="302"/>
      <c r="T2" s="302"/>
      <c r="U2" s="302"/>
      <c r="V2" s="302"/>
      <c r="W2" s="302"/>
      <c r="X2" s="302"/>
      <c r="Y2" s="302"/>
      <c r="Z2" s="303"/>
      <c r="AA2" s="301">
        <f>'תנאי סף'!F2</f>
        <v>0</v>
      </c>
      <c r="AB2" s="302"/>
      <c r="AC2" s="302"/>
      <c r="AD2" s="302"/>
      <c r="AE2" s="302"/>
      <c r="AF2" s="302"/>
      <c r="AG2" s="302"/>
      <c r="AH2" s="302"/>
      <c r="AI2" s="302"/>
      <c r="AJ2" s="302"/>
      <c r="AK2" s="302"/>
      <c r="AL2" s="302"/>
      <c r="AM2" s="303"/>
      <c r="AN2" s="301">
        <f>'תנאי סף'!G2</f>
        <v>0</v>
      </c>
      <c r="AO2" s="302"/>
      <c r="AP2" s="302"/>
      <c r="AQ2" s="302"/>
      <c r="AR2" s="302"/>
      <c r="AS2" s="302"/>
      <c r="AT2" s="302"/>
      <c r="AU2" s="302"/>
      <c r="AV2" s="302"/>
      <c r="AW2" s="302"/>
      <c r="AX2" s="302"/>
      <c r="AY2" s="302"/>
      <c r="AZ2" s="303"/>
      <c r="BA2" s="301">
        <f>'תנאי סף'!H2</f>
        <v>0</v>
      </c>
      <c r="BB2" s="302"/>
      <c r="BC2" s="302"/>
      <c r="BD2" s="302"/>
      <c r="BE2" s="302"/>
      <c r="BF2" s="302"/>
      <c r="BG2" s="302"/>
      <c r="BH2" s="302"/>
      <c r="BI2" s="302"/>
      <c r="BJ2" s="302"/>
      <c r="BK2" s="302"/>
      <c r="BL2" s="302"/>
      <c r="BM2" s="303"/>
    </row>
    <row r="3" spans="1:65" ht="13.9" customHeight="1">
      <c r="A3" s="304" t="s">
        <v>104</v>
      </c>
      <c r="B3" s="305" t="s">
        <v>105</v>
      </c>
      <c r="C3" s="305" t="s">
        <v>106</v>
      </c>
      <c r="D3" s="305" t="s">
        <v>107</v>
      </c>
      <c r="E3" s="306" t="s">
        <v>108</v>
      </c>
      <c r="F3" s="49"/>
      <c r="G3" s="308" t="s">
        <v>109</v>
      </c>
      <c r="H3" s="309"/>
      <c r="I3" s="309"/>
      <c r="J3" s="309"/>
      <c r="K3" s="309"/>
      <c r="L3" s="310" t="s">
        <v>110</v>
      </c>
      <c r="M3" s="311" t="s">
        <v>111</v>
      </c>
      <c r="N3" s="304" t="s">
        <v>104</v>
      </c>
      <c r="O3" s="305" t="s">
        <v>105</v>
      </c>
      <c r="P3" s="305" t="s">
        <v>106</v>
      </c>
      <c r="Q3" s="305" t="s">
        <v>107</v>
      </c>
      <c r="R3" s="306" t="s">
        <v>108</v>
      </c>
      <c r="S3" s="49"/>
      <c r="T3" s="308" t="s">
        <v>109</v>
      </c>
      <c r="U3" s="309"/>
      <c r="V3" s="309"/>
      <c r="W3" s="309"/>
      <c r="X3" s="309"/>
      <c r="Y3" s="310" t="s">
        <v>110</v>
      </c>
      <c r="Z3" s="311" t="s">
        <v>111</v>
      </c>
      <c r="AA3" s="304" t="s">
        <v>104</v>
      </c>
      <c r="AB3" s="305" t="s">
        <v>105</v>
      </c>
      <c r="AC3" s="305" t="s">
        <v>106</v>
      </c>
      <c r="AD3" s="305" t="s">
        <v>107</v>
      </c>
      <c r="AE3" s="306" t="s">
        <v>108</v>
      </c>
      <c r="AF3" s="49"/>
      <c r="AG3" s="308" t="s">
        <v>109</v>
      </c>
      <c r="AH3" s="309"/>
      <c r="AI3" s="309"/>
      <c r="AJ3" s="309"/>
      <c r="AK3" s="309"/>
      <c r="AL3" s="310" t="s">
        <v>110</v>
      </c>
      <c r="AM3" s="311" t="s">
        <v>111</v>
      </c>
      <c r="AN3" s="304" t="s">
        <v>104</v>
      </c>
      <c r="AO3" s="305" t="s">
        <v>105</v>
      </c>
      <c r="AP3" s="305" t="s">
        <v>106</v>
      </c>
      <c r="AQ3" s="305" t="s">
        <v>107</v>
      </c>
      <c r="AR3" s="306" t="s">
        <v>108</v>
      </c>
      <c r="AS3" s="156"/>
      <c r="AT3" s="308" t="s">
        <v>109</v>
      </c>
      <c r="AU3" s="309"/>
      <c r="AV3" s="309"/>
      <c r="AW3" s="309"/>
      <c r="AX3" s="309"/>
      <c r="AY3" s="310" t="s">
        <v>110</v>
      </c>
      <c r="AZ3" s="311" t="s">
        <v>111</v>
      </c>
      <c r="BA3" s="304" t="s">
        <v>104</v>
      </c>
      <c r="BB3" s="305" t="s">
        <v>105</v>
      </c>
      <c r="BC3" s="305" t="s">
        <v>106</v>
      </c>
      <c r="BD3" s="305" t="s">
        <v>107</v>
      </c>
      <c r="BE3" s="306" t="s">
        <v>108</v>
      </c>
      <c r="BF3" s="156"/>
      <c r="BG3" s="308" t="s">
        <v>109</v>
      </c>
      <c r="BH3" s="309"/>
      <c r="BI3" s="309"/>
      <c r="BJ3" s="309"/>
      <c r="BK3" s="309"/>
      <c r="BL3" s="310" t="s">
        <v>110</v>
      </c>
      <c r="BM3" s="311" t="s">
        <v>111</v>
      </c>
    </row>
    <row r="4" spans="1:65" ht="75">
      <c r="A4" s="304"/>
      <c r="B4" s="305"/>
      <c r="C4" s="305"/>
      <c r="D4" s="305"/>
      <c r="E4" s="307"/>
      <c r="F4" s="49"/>
      <c r="G4" s="50" t="s">
        <v>121</v>
      </c>
      <c r="H4" s="50" t="s">
        <v>122</v>
      </c>
      <c r="I4" s="50" t="s">
        <v>123</v>
      </c>
      <c r="J4" s="50" t="s">
        <v>124</v>
      </c>
      <c r="K4" s="50" t="s">
        <v>125</v>
      </c>
      <c r="L4" s="310"/>
      <c r="M4" s="312"/>
      <c r="N4" s="304"/>
      <c r="O4" s="305"/>
      <c r="P4" s="305"/>
      <c r="Q4" s="305"/>
      <c r="R4" s="307"/>
      <c r="S4" s="49"/>
      <c r="T4" s="50" t="s">
        <v>121</v>
      </c>
      <c r="U4" s="50" t="s">
        <v>122</v>
      </c>
      <c r="V4" s="50" t="s">
        <v>123</v>
      </c>
      <c r="W4" s="50" t="s">
        <v>124</v>
      </c>
      <c r="X4" s="50" t="s">
        <v>125</v>
      </c>
      <c r="Y4" s="310"/>
      <c r="Z4" s="312"/>
      <c r="AA4" s="304"/>
      <c r="AB4" s="305"/>
      <c r="AC4" s="305"/>
      <c r="AD4" s="305"/>
      <c r="AE4" s="307"/>
      <c r="AF4" s="49"/>
      <c r="AG4" s="50" t="s">
        <v>121</v>
      </c>
      <c r="AH4" s="50" t="s">
        <v>122</v>
      </c>
      <c r="AI4" s="50" t="s">
        <v>123</v>
      </c>
      <c r="AJ4" s="50" t="s">
        <v>124</v>
      </c>
      <c r="AK4" s="50" t="s">
        <v>125</v>
      </c>
      <c r="AL4" s="310"/>
      <c r="AM4" s="312"/>
      <c r="AN4" s="304"/>
      <c r="AO4" s="305"/>
      <c r="AP4" s="305"/>
      <c r="AQ4" s="305"/>
      <c r="AR4" s="307"/>
      <c r="AS4" s="156"/>
      <c r="AT4" s="157" t="s">
        <v>121</v>
      </c>
      <c r="AU4" s="157" t="s">
        <v>122</v>
      </c>
      <c r="AV4" s="157" t="s">
        <v>123</v>
      </c>
      <c r="AW4" s="157" t="s">
        <v>124</v>
      </c>
      <c r="AX4" s="157" t="s">
        <v>125</v>
      </c>
      <c r="AY4" s="310"/>
      <c r="AZ4" s="312"/>
      <c r="BA4" s="304"/>
      <c r="BB4" s="305"/>
      <c r="BC4" s="305"/>
      <c r="BD4" s="305"/>
      <c r="BE4" s="307"/>
      <c r="BF4" s="156"/>
      <c r="BG4" s="157" t="s">
        <v>121</v>
      </c>
      <c r="BH4" s="157" t="s">
        <v>122</v>
      </c>
      <c r="BI4" s="157" t="s">
        <v>123</v>
      </c>
      <c r="BJ4" s="157" t="s">
        <v>124</v>
      </c>
      <c r="BK4" s="157" t="s">
        <v>125</v>
      </c>
      <c r="BL4" s="310"/>
      <c r="BM4" s="312"/>
    </row>
    <row r="5" spans="1:65" ht="30">
      <c r="A5" s="94"/>
      <c r="B5" s="49"/>
      <c r="C5" s="49"/>
      <c r="D5" s="49"/>
      <c r="E5" s="49"/>
      <c r="F5" s="49" t="s">
        <v>112</v>
      </c>
      <c r="G5" s="51">
        <v>0.15</v>
      </c>
      <c r="H5" s="51">
        <v>0.3</v>
      </c>
      <c r="I5" s="51">
        <v>0.3</v>
      </c>
      <c r="J5" s="51">
        <v>0.15</v>
      </c>
      <c r="K5" s="51">
        <v>0.1</v>
      </c>
      <c r="L5" s="51">
        <f>SUM(G5:K5)</f>
        <v>1</v>
      </c>
      <c r="M5" s="95"/>
      <c r="N5" s="94"/>
      <c r="O5" s="49"/>
      <c r="P5" s="49"/>
      <c r="Q5" s="49"/>
      <c r="R5" s="49"/>
      <c r="S5" s="49" t="s">
        <v>112</v>
      </c>
      <c r="T5" s="51">
        <v>0.15</v>
      </c>
      <c r="U5" s="51">
        <v>0.3</v>
      </c>
      <c r="V5" s="51">
        <v>0.3</v>
      </c>
      <c r="W5" s="51">
        <v>0.15</v>
      </c>
      <c r="X5" s="51">
        <v>0.1</v>
      </c>
      <c r="Y5" s="51">
        <f>SUM(T5:X5)</f>
        <v>1</v>
      </c>
      <c r="Z5" s="95"/>
      <c r="AA5" s="94"/>
      <c r="AB5" s="49"/>
      <c r="AC5" s="49"/>
      <c r="AD5" s="49"/>
      <c r="AE5" s="49"/>
      <c r="AF5" s="49" t="s">
        <v>112</v>
      </c>
      <c r="AG5" s="51">
        <v>0.15</v>
      </c>
      <c r="AH5" s="51">
        <v>0.3</v>
      </c>
      <c r="AI5" s="51">
        <v>0.3</v>
      </c>
      <c r="AJ5" s="51">
        <v>0.15</v>
      </c>
      <c r="AK5" s="51">
        <v>0.1</v>
      </c>
      <c r="AL5" s="51">
        <f>SUM(AG5:AK5)</f>
        <v>1</v>
      </c>
      <c r="AM5" s="95"/>
      <c r="AN5" s="155"/>
      <c r="AO5" s="156"/>
      <c r="AP5" s="156"/>
      <c r="AQ5" s="156"/>
      <c r="AR5" s="156"/>
      <c r="AS5" s="156" t="s">
        <v>112</v>
      </c>
      <c r="AT5" s="51">
        <v>0.15</v>
      </c>
      <c r="AU5" s="51">
        <v>0.3</v>
      </c>
      <c r="AV5" s="51">
        <v>0.3</v>
      </c>
      <c r="AW5" s="51">
        <v>0.15</v>
      </c>
      <c r="AX5" s="51">
        <v>0.1</v>
      </c>
      <c r="AY5" s="51">
        <f>SUM(AT5:AX5)</f>
        <v>1</v>
      </c>
      <c r="AZ5" s="95"/>
      <c r="BA5" s="155"/>
      <c r="BB5" s="156"/>
      <c r="BC5" s="156"/>
      <c r="BD5" s="156"/>
      <c r="BE5" s="156"/>
      <c r="BF5" s="156" t="s">
        <v>112</v>
      </c>
      <c r="BG5" s="51">
        <v>0.15</v>
      </c>
      <c r="BH5" s="51">
        <v>0.3</v>
      </c>
      <c r="BI5" s="51">
        <v>0.3</v>
      </c>
      <c r="BJ5" s="51">
        <v>0.15</v>
      </c>
      <c r="BK5" s="51">
        <v>0.1</v>
      </c>
      <c r="BL5" s="51">
        <f>SUM(BG5:BK5)</f>
        <v>1</v>
      </c>
      <c r="BM5" s="95"/>
    </row>
    <row r="6" spans="1:65">
      <c r="A6" s="287">
        <v>1</v>
      </c>
      <c r="B6" s="293"/>
      <c r="C6" s="293"/>
      <c r="D6" s="293"/>
      <c r="E6" s="295"/>
      <c r="F6" s="52" t="s">
        <v>113</v>
      </c>
      <c r="G6" s="53"/>
      <c r="H6" s="53"/>
      <c r="I6" s="53"/>
      <c r="J6" s="53"/>
      <c r="K6" s="53"/>
      <c r="L6" s="54"/>
      <c r="M6" s="296"/>
      <c r="N6" s="287">
        <v>1</v>
      </c>
      <c r="O6" s="293"/>
      <c r="P6" s="293"/>
      <c r="Q6" s="293"/>
      <c r="R6" s="295"/>
      <c r="S6" s="52" t="s">
        <v>113</v>
      </c>
      <c r="T6" s="53"/>
      <c r="U6" s="53"/>
      <c r="V6" s="53"/>
      <c r="W6" s="53"/>
      <c r="X6" s="53"/>
      <c r="Y6" s="54"/>
      <c r="Z6" s="296"/>
      <c r="AA6" s="287">
        <v>1</v>
      </c>
      <c r="AB6" s="293" t="s">
        <v>300</v>
      </c>
      <c r="AC6" s="293"/>
      <c r="AD6" s="293"/>
      <c r="AE6" s="295"/>
      <c r="AF6" s="52" t="s">
        <v>113</v>
      </c>
      <c r="AG6" s="53"/>
      <c r="AH6" s="53"/>
      <c r="AI6" s="53"/>
      <c r="AJ6" s="53"/>
      <c r="AK6" s="53"/>
      <c r="AL6" s="54"/>
      <c r="AM6" s="296"/>
      <c r="AN6" s="287">
        <v>1</v>
      </c>
      <c r="AO6" s="293"/>
      <c r="AP6" s="293"/>
      <c r="AQ6" s="293"/>
      <c r="AR6" s="295"/>
      <c r="AS6" s="52" t="s">
        <v>113</v>
      </c>
      <c r="AT6" s="53"/>
      <c r="AU6" s="53"/>
      <c r="AV6" s="53"/>
      <c r="AW6" s="53"/>
      <c r="AX6" s="53"/>
      <c r="AY6" s="54"/>
      <c r="AZ6" s="296"/>
      <c r="BA6" s="287">
        <v>1</v>
      </c>
      <c r="BB6" s="293"/>
      <c r="BC6" s="293"/>
      <c r="BD6" s="313"/>
      <c r="BE6" s="295"/>
      <c r="BF6" s="52" t="s">
        <v>113</v>
      </c>
      <c r="BG6" s="53"/>
      <c r="BH6" s="53"/>
      <c r="BI6" s="53"/>
      <c r="BJ6" s="53"/>
      <c r="BK6" s="53"/>
      <c r="BL6" s="187"/>
      <c r="BM6" s="296"/>
    </row>
    <row r="7" spans="1:65" ht="90" customHeight="1">
      <c r="A7" s="288"/>
      <c r="B7" s="294"/>
      <c r="C7" s="294"/>
      <c r="D7" s="294"/>
      <c r="E7" s="294"/>
      <c r="F7" s="52" t="s">
        <v>114</v>
      </c>
      <c r="G7" s="53">
        <f>G5*G6</f>
        <v>0</v>
      </c>
      <c r="H7" s="53">
        <f t="shared" ref="H7:K7" si="0">H5*H6</f>
        <v>0</v>
      </c>
      <c r="I7" s="53">
        <f t="shared" si="0"/>
        <v>0</v>
      </c>
      <c r="J7" s="53">
        <f t="shared" si="0"/>
        <v>0</v>
      </c>
      <c r="K7" s="53">
        <f t="shared" si="0"/>
        <v>0</v>
      </c>
      <c r="L7" s="54">
        <f>SUM(G7:K7)</f>
        <v>0</v>
      </c>
      <c r="M7" s="297"/>
      <c r="N7" s="288"/>
      <c r="O7" s="294"/>
      <c r="P7" s="294"/>
      <c r="Q7" s="294"/>
      <c r="R7" s="294"/>
      <c r="S7" s="52" t="s">
        <v>114</v>
      </c>
      <c r="T7" s="53">
        <f>T5*T6</f>
        <v>0</v>
      </c>
      <c r="U7" s="53">
        <f t="shared" ref="U7" si="1">U5*U6</f>
        <v>0</v>
      </c>
      <c r="V7" s="53">
        <f t="shared" ref="V7" si="2">V5*V6</f>
        <v>0</v>
      </c>
      <c r="W7" s="53">
        <f t="shared" ref="W7" si="3">W5*W6</f>
        <v>0</v>
      </c>
      <c r="X7" s="53">
        <f t="shared" ref="X7" si="4">X5*X6</f>
        <v>0</v>
      </c>
      <c r="Y7" s="54">
        <f>SUM(T7:X7)</f>
        <v>0</v>
      </c>
      <c r="Z7" s="297"/>
      <c r="AA7" s="288"/>
      <c r="AB7" s="294"/>
      <c r="AC7" s="294"/>
      <c r="AD7" s="294"/>
      <c r="AE7" s="294"/>
      <c r="AF7" s="52" t="s">
        <v>114</v>
      </c>
      <c r="AG7" s="53">
        <f>AG5*AG6</f>
        <v>0</v>
      </c>
      <c r="AH7" s="53">
        <f t="shared" ref="AH7" si="5">AH5*AH6</f>
        <v>0</v>
      </c>
      <c r="AI7" s="53">
        <f t="shared" ref="AI7" si="6">AI5*AI6</f>
        <v>0</v>
      </c>
      <c r="AJ7" s="53">
        <f t="shared" ref="AJ7" si="7">AJ5*AJ6</f>
        <v>0</v>
      </c>
      <c r="AK7" s="53">
        <f t="shared" ref="AK7" si="8">AK5*AK6</f>
        <v>0</v>
      </c>
      <c r="AL7" s="54">
        <f>SUM(AG7:AK7)</f>
        <v>0</v>
      </c>
      <c r="AM7" s="297"/>
      <c r="AN7" s="288"/>
      <c r="AO7" s="294"/>
      <c r="AP7" s="294"/>
      <c r="AQ7" s="294"/>
      <c r="AR7" s="294"/>
      <c r="AS7" s="52" t="s">
        <v>114</v>
      </c>
      <c r="AT7" s="53">
        <f>AT5*AT6</f>
        <v>0</v>
      </c>
      <c r="AU7" s="53">
        <f t="shared" ref="AU7:AX7" si="9">AU5*AU6</f>
        <v>0</v>
      </c>
      <c r="AV7" s="53">
        <f t="shared" si="9"/>
        <v>0</v>
      </c>
      <c r="AW7" s="53">
        <f t="shared" si="9"/>
        <v>0</v>
      </c>
      <c r="AX7" s="53">
        <f t="shared" si="9"/>
        <v>0</v>
      </c>
      <c r="AY7" s="54">
        <f>SUM(AT7:AX7)</f>
        <v>0</v>
      </c>
      <c r="AZ7" s="297"/>
      <c r="BA7" s="288"/>
      <c r="BB7" s="294"/>
      <c r="BC7" s="294"/>
      <c r="BD7" s="294"/>
      <c r="BE7" s="294"/>
      <c r="BF7" s="52" t="s">
        <v>114</v>
      </c>
      <c r="BG7" s="53">
        <f>BG5*BG6</f>
        <v>0</v>
      </c>
      <c r="BH7" s="53">
        <f t="shared" ref="BH7:BK7" si="10">BH5*BH6</f>
        <v>0</v>
      </c>
      <c r="BI7" s="53">
        <f t="shared" si="10"/>
        <v>0</v>
      </c>
      <c r="BJ7" s="53">
        <f t="shared" si="10"/>
        <v>0</v>
      </c>
      <c r="BK7" s="53">
        <f t="shared" si="10"/>
        <v>0</v>
      </c>
      <c r="BL7" s="54">
        <f>SUM(BG7:BK7)</f>
        <v>0</v>
      </c>
      <c r="BM7" s="297"/>
    </row>
    <row r="8" spans="1:65">
      <c r="A8" s="287">
        <v>2</v>
      </c>
      <c r="B8" s="289"/>
      <c r="C8" s="289"/>
      <c r="D8" s="293"/>
      <c r="E8" s="295"/>
      <c r="F8" s="52" t="s">
        <v>113</v>
      </c>
      <c r="G8" s="53"/>
      <c r="H8" s="53"/>
      <c r="I8" s="53"/>
      <c r="J8" s="53"/>
      <c r="K8" s="53"/>
      <c r="L8" s="55"/>
      <c r="M8" s="296"/>
      <c r="N8" s="287">
        <v>2</v>
      </c>
      <c r="O8" s="289"/>
      <c r="P8" s="289"/>
      <c r="Q8" s="293"/>
      <c r="R8" s="295"/>
      <c r="S8" s="52" t="s">
        <v>113</v>
      </c>
      <c r="T8" s="53"/>
      <c r="U8" s="53"/>
      <c r="V8" s="53"/>
      <c r="W8" s="53"/>
      <c r="X8" s="53"/>
      <c r="Y8" s="55"/>
      <c r="Z8" s="296" t="s">
        <v>293</v>
      </c>
      <c r="AA8" s="287">
        <v>2</v>
      </c>
      <c r="AB8" s="289" t="s">
        <v>301</v>
      </c>
      <c r="AC8" s="289"/>
      <c r="AD8" s="293"/>
      <c r="AE8" s="295"/>
      <c r="AF8" s="52" t="s">
        <v>113</v>
      </c>
      <c r="AG8" s="53"/>
      <c r="AH8" s="53"/>
      <c r="AI8" s="53"/>
      <c r="AJ8" s="53"/>
      <c r="AK8" s="53"/>
      <c r="AL8" s="55"/>
      <c r="AM8" s="296"/>
      <c r="AN8" s="287">
        <v>2</v>
      </c>
      <c r="AO8" s="289"/>
      <c r="AP8" s="289"/>
      <c r="AQ8" s="293"/>
      <c r="AR8" s="295"/>
      <c r="AS8" s="52" t="s">
        <v>113</v>
      </c>
      <c r="AT8" s="53"/>
      <c r="AU8" s="53"/>
      <c r="AV8" s="53"/>
      <c r="AW8" s="53"/>
      <c r="AX8" s="53"/>
      <c r="AY8" s="55"/>
      <c r="AZ8" s="296"/>
      <c r="BA8" s="287">
        <v>2</v>
      </c>
      <c r="BB8" s="289"/>
      <c r="BC8" s="289"/>
      <c r="BD8" s="293"/>
      <c r="BE8" s="295"/>
      <c r="BF8" s="52" t="s">
        <v>113</v>
      </c>
      <c r="BG8" s="53"/>
      <c r="BH8" s="53"/>
      <c r="BI8" s="53"/>
      <c r="BJ8" s="53"/>
      <c r="BK8" s="53"/>
      <c r="BL8" s="55"/>
      <c r="BM8" s="296"/>
    </row>
    <row r="9" spans="1:65" ht="75" customHeight="1">
      <c r="A9" s="288"/>
      <c r="B9" s="290"/>
      <c r="C9" s="290"/>
      <c r="D9" s="294"/>
      <c r="E9" s="294"/>
      <c r="F9" s="52" t="s">
        <v>114</v>
      </c>
      <c r="G9" s="53">
        <f>G8*G5</f>
        <v>0</v>
      </c>
      <c r="H9" s="53">
        <f t="shared" ref="H9:K9" si="11">H8*H5</f>
        <v>0</v>
      </c>
      <c r="I9" s="53">
        <f t="shared" si="11"/>
        <v>0</v>
      </c>
      <c r="J9" s="53">
        <f t="shared" si="11"/>
        <v>0</v>
      </c>
      <c r="K9" s="53">
        <f t="shared" si="11"/>
        <v>0</v>
      </c>
      <c r="L9" s="54">
        <f>SUM(G9:K9)</f>
        <v>0</v>
      </c>
      <c r="M9" s="297"/>
      <c r="N9" s="288"/>
      <c r="O9" s="290"/>
      <c r="P9" s="290"/>
      <c r="Q9" s="294"/>
      <c r="R9" s="294"/>
      <c r="S9" s="52" t="s">
        <v>114</v>
      </c>
      <c r="T9" s="53">
        <f>T8*T5</f>
        <v>0</v>
      </c>
      <c r="U9" s="53">
        <f t="shared" ref="U9" si="12">U8*U5</f>
        <v>0</v>
      </c>
      <c r="V9" s="53">
        <f t="shared" ref="V9" si="13">V8*V5</f>
        <v>0</v>
      </c>
      <c r="W9" s="53">
        <f t="shared" ref="W9" si="14">W8*W5</f>
        <v>0</v>
      </c>
      <c r="X9" s="53">
        <f t="shared" ref="X9" si="15">X8*X5</f>
        <v>0</v>
      </c>
      <c r="Y9" s="54">
        <f>SUM(T9:X9)</f>
        <v>0</v>
      </c>
      <c r="Z9" s="297"/>
      <c r="AA9" s="288"/>
      <c r="AB9" s="290"/>
      <c r="AC9" s="290"/>
      <c r="AD9" s="294"/>
      <c r="AE9" s="294"/>
      <c r="AF9" s="52" t="s">
        <v>114</v>
      </c>
      <c r="AG9" s="53">
        <f>AG8*AG5</f>
        <v>0</v>
      </c>
      <c r="AH9" s="53">
        <f t="shared" ref="AH9" si="16">AH8*AH5</f>
        <v>0</v>
      </c>
      <c r="AI9" s="53">
        <f t="shared" ref="AI9" si="17">AI8*AI5</f>
        <v>0</v>
      </c>
      <c r="AJ9" s="53">
        <f t="shared" ref="AJ9" si="18">AJ8*AJ5</f>
        <v>0</v>
      </c>
      <c r="AK9" s="53">
        <f t="shared" ref="AK9" si="19">AK8*AK5</f>
        <v>0</v>
      </c>
      <c r="AL9" s="54">
        <f>SUM(AG9:AK9)</f>
        <v>0</v>
      </c>
      <c r="AM9" s="297"/>
      <c r="AN9" s="288"/>
      <c r="AO9" s="290"/>
      <c r="AP9" s="290"/>
      <c r="AQ9" s="294"/>
      <c r="AR9" s="294"/>
      <c r="AS9" s="52" t="s">
        <v>114</v>
      </c>
      <c r="AT9" s="53">
        <f>AT8*AT5</f>
        <v>0</v>
      </c>
      <c r="AU9" s="53">
        <f t="shared" ref="AU9:AX9" si="20">AU8*AU5</f>
        <v>0</v>
      </c>
      <c r="AV9" s="53">
        <f t="shared" si="20"/>
        <v>0</v>
      </c>
      <c r="AW9" s="53">
        <f t="shared" si="20"/>
        <v>0</v>
      </c>
      <c r="AX9" s="53">
        <f t="shared" si="20"/>
        <v>0</v>
      </c>
      <c r="AY9" s="54">
        <f>SUM(AT9:AX9)</f>
        <v>0</v>
      </c>
      <c r="AZ9" s="297"/>
      <c r="BA9" s="288"/>
      <c r="BB9" s="290"/>
      <c r="BC9" s="290"/>
      <c r="BD9" s="294"/>
      <c r="BE9" s="294"/>
      <c r="BF9" s="52" t="s">
        <v>114</v>
      </c>
      <c r="BG9" s="53">
        <f>BG8*BG5</f>
        <v>0</v>
      </c>
      <c r="BH9" s="53">
        <f t="shared" ref="BH9:BK9" si="21">BH8*BH5</f>
        <v>0</v>
      </c>
      <c r="BI9" s="53">
        <f t="shared" si="21"/>
        <v>0</v>
      </c>
      <c r="BJ9" s="53">
        <f t="shared" si="21"/>
        <v>0</v>
      </c>
      <c r="BK9" s="53">
        <f t="shared" si="21"/>
        <v>0</v>
      </c>
      <c r="BL9" s="54">
        <f>SUM(BG9:BK9)</f>
        <v>0</v>
      </c>
      <c r="BM9" s="297"/>
    </row>
    <row r="10" spans="1:65">
      <c r="A10" s="287">
        <v>3</v>
      </c>
      <c r="B10" s="289"/>
      <c r="C10" s="289"/>
      <c r="D10" s="293"/>
      <c r="E10" s="295"/>
      <c r="F10" s="52" t="s">
        <v>113</v>
      </c>
      <c r="G10" s="53"/>
      <c r="H10" s="53"/>
      <c r="I10" s="53"/>
      <c r="J10" s="53"/>
      <c r="K10" s="53"/>
      <c r="L10" s="55"/>
      <c r="M10" s="296"/>
      <c r="N10" s="287">
        <v>3</v>
      </c>
      <c r="O10" s="289"/>
      <c r="P10" s="289"/>
      <c r="Q10" s="293"/>
      <c r="R10" s="295"/>
      <c r="S10" s="52" t="s">
        <v>113</v>
      </c>
      <c r="T10" s="53"/>
      <c r="U10" s="53"/>
      <c r="V10" s="53"/>
      <c r="W10" s="53"/>
      <c r="X10" s="53"/>
      <c r="Y10" s="55"/>
      <c r="Z10" s="296" t="s">
        <v>302</v>
      </c>
      <c r="AA10" s="287">
        <v>3</v>
      </c>
      <c r="AB10" s="289"/>
      <c r="AC10" s="289"/>
      <c r="AD10" s="293"/>
      <c r="AE10" s="295"/>
      <c r="AF10" s="52" t="s">
        <v>113</v>
      </c>
      <c r="AG10" s="53"/>
      <c r="AH10" s="53"/>
      <c r="AI10" s="53"/>
      <c r="AJ10" s="53"/>
      <c r="AK10" s="53"/>
      <c r="AL10" s="55"/>
      <c r="AM10" s="296"/>
      <c r="AN10" s="287">
        <v>3</v>
      </c>
      <c r="AO10" s="289"/>
      <c r="AP10" s="289"/>
      <c r="AQ10" s="293"/>
      <c r="AR10" s="295"/>
      <c r="AS10" s="52" t="s">
        <v>113</v>
      </c>
      <c r="AT10" s="53"/>
      <c r="AU10" s="53"/>
      <c r="AV10" s="53"/>
      <c r="AW10" s="53"/>
      <c r="AX10" s="53"/>
      <c r="AY10" s="55"/>
      <c r="AZ10" s="296"/>
      <c r="BA10" s="287">
        <v>3</v>
      </c>
      <c r="BB10" s="289"/>
      <c r="BC10" s="289"/>
      <c r="BD10" s="293"/>
      <c r="BE10" s="295"/>
      <c r="BF10" s="52" t="s">
        <v>113</v>
      </c>
      <c r="BG10" s="53"/>
      <c r="BH10" s="53"/>
      <c r="BI10" s="53"/>
      <c r="BJ10" s="53"/>
      <c r="BK10" s="53"/>
      <c r="BL10" s="55"/>
      <c r="BM10" s="296"/>
    </row>
    <row r="11" spans="1:65" ht="96.75" customHeight="1">
      <c r="A11" s="288"/>
      <c r="B11" s="290"/>
      <c r="C11" s="290"/>
      <c r="D11" s="294"/>
      <c r="E11" s="294"/>
      <c r="F11" s="52" t="s">
        <v>114</v>
      </c>
      <c r="G11" s="53">
        <f>G10*G5</f>
        <v>0</v>
      </c>
      <c r="H11" s="53">
        <f t="shared" ref="H11:K11" si="22">H10*H5</f>
        <v>0</v>
      </c>
      <c r="I11" s="53">
        <f t="shared" si="22"/>
        <v>0</v>
      </c>
      <c r="J11" s="53">
        <f t="shared" si="22"/>
        <v>0</v>
      </c>
      <c r="K11" s="53">
        <f t="shared" si="22"/>
        <v>0</v>
      </c>
      <c r="L11" s="54">
        <f>SUM(G11:K11)</f>
        <v>0</v>
      </c>
      <c r="M11" s="297"/>
      <c r="N11" s="288"/>
      <c r="O11" s="290"/>
      <c r="P11" s="290"/>
      <c r="Q11" s="294"/>
      <c r="R11" s="294"/>
      <c r="S11" s="52" t="s">
        <v>114</v>
      </c>
      <c r="T11" s="53">
        <f>T10*T5</f>
        <v>0</v>
      </c>
      <c r="U11" s="53">
        <f t="shared" ref="U11:X11" si="23">U10*U5</f>
        <v>0</v>
      </c>
      <c r="V11" s="53">
        <f t="shared" si="23"/>
        <v>0</v>
      </c>
      <c r="W11" s="53">
        <f t="shared" si="23"/>
        <v>0</v>
      </c>
      <c r="X11" s="53">
        <f t="shared" si="23"/>
        <v>0</v>
      </c>
      <c r="Y11" s="54">
        <f>SUM(T11:X11)</f>
        <v>0</v>
      </c>
      <c r="Z11" s="297"/>
      <c r="AA11" s="288"/>
      <c r="AB11" s="290"/>
      <c r="AC11" s="290"/>
      <c r="AD11" s="294"/>
      <c r="AE11" s="294"/>
      <c r="AF11" s="52" t="s">
        <v>114</v>
      </c>
      <c r="AG11" s="53">
        <f>AG10*AG5</f>
        <v>0</v>
      </c>
      <c r="AH11" s="53">
        <f t="shared" ref="AH11:AK11" si="24">AH10*AH5</f>
        <v>0</v>
      </c>
      <c r="AI11" s="53">
        <f t="shared" si="24"/>
        <v>0</v>
      </c>
      <c r="AJ11" s="53">
        <f t="shared" si="24"/>
        <v>0</v>
      </c>
      <c r="AK11" s="53">
        <f t="shared" si="24"/>
        <v>0</v>
      </c>
      <c r="AL11" s="54">
        <f>SUM(AG11:AK11)</f>
        <v>0</v>
      </c>
      <c r="AM11" s="297"/>
      <c r="AN11" s="288"/>
      <c r="AO11" s="290"/>
      <c r="AP11" s="290"/>
      <c r="AQ11" s="294"/>
      <c r="AR11" s="294"/>
      <c r="AS11" s="52" t="s">
        <v>114</v>
      </c>
      <c r="AT11" s="53">
        <f>AT10*AT5</f>
        <v>0</v>
      </c>
      <c r="AU11" s="53">
        <f t="shared" ref="AU11:AX11" si="25">AU10*AU5</f>
        <v>0</v>
      </c>
      <c r="AV11" s="53">
        <f t="shared" si="25"/>
        <v>0</v>
      </c>
      <c r="AW11" s="53">
        <f t="shared" si="25"/>
        <v>0</v>
      </c>
      <c r="AX11" s="53">
        <f t="shared" si="25"/>
        <v>0</v>
      </c>
      <c r="AY11" s="54">
        <f>SUM(AT11:AX11)</f>
        <v>0</v>
      </c>
      <c r="AZ11" s="297"/>
      <c r="BA11" s="288"/>
      <c r="BB11" s="290"/>
      <c r="BC11" s="290"/>
      <c r="BD11" s="294"/>
      <c r="BE11" s="294"/>
      <c r="BF11" s="52" t="s">
        <v>114</v>
      </c>
      <c r="BG11" s="53">
        <f>BG10*BG5</f>
        <v>0</v>
      </c>
      <c r="BH11" s="53">
        <f t="shared" ref="BH11:BK11" si="26">BH10*BH5</f>
        <v>0</v>
      </c>
      <c r="BI11" s="53">
        <f t="shared" si="26"/>
        <v>0</v>
      </c>
      <c r="BJ11" s="53">
        <f t="shared" si="26"/>
        <v>0</v>
      </c>
      <c r="BK11" s="53">
        <f t="shared" si="26"/>
        <v>0</v>
      </c>
      <c r="BL11" s="54">
        <f>SUM(BG11:BK11)</f>
        <v>0</v>
      </c>
      <c r="BM11" s="297"/>
    </row>
    <row r="12" spans="1:65" ht="15.75" thickBot="1">
      <c r="A12" s="291" t="s">
        <v>115</v>
      </c>
      <c r="B12" s="292"/>
      <c r="C12" s="292"/>
      <c r="D12" s="292"/>
      <c r="E12" s="292"/>
      <c r="F12" s="292"/>
      <c r="G12" s="292"/>
      <c r="H12" s="292"/>
      <c r="I12" s="292"/>
      <c r="J12" s="292"/>
      <c r="K12" s="292"/>
      <c r="L12" s="96">
        <f>(L7+L9+L11)/COUNT(L9,L11)</f>
        <v>0</v>
      </c>
      <c r="M12" s="97"/>
      <c r="N12" s="291" t="s">
        <v>115</v>
      </c>
      <c r="O12" s="292"/>
      <c r="P12" s="292"/>
      <c r="Q12" s="292"/>
      <c r="R12" s="292"/>
      <c r="S12" s="292"/>
      <c r="T12" s="292"/>
      <c r="U12" s="292"/>
      <c r="V12" s="292"/>
      <c r="W12" s="292"/>
      <c r="X12" s="292"/>
      <c r="Y12" s="96">
        <f>(Y7+Y9+Y11)/COUNT(Y9,Y11)</f>
        <v>0</v>
      </c>
      <c r="Z12" s="97"/>
      <c r="AA12" s="291" t="s">
        <v>115</v>
      </c>
      <c r="AB12" s="292"/>
      <c r="AC12" s="292"/>
      <c r="AD12" s="292"/>
      <c r="AE12" s="292"/>
      <c r="AF12" s="292"/>
      <c r="AG12" s="292"/>
      <c r="AH12" s="292"/>
      <c r="AI12" s="292"/>
      <c r="AJ12" s="292"/>
      <c r="AK12" s="292"/>
      <c r="AL12" s="96">
        <f>(AL7+AL9+AL11)/COUNT(AL7,AL9)</f>
        <v>0</v>
      </c>
      <c r="AM12" s="97"/>
      <c r="AN12" s="291" t="s">
        <v>115</v>
      </c>
      <c r="AO12" s="292"/>
      <c r="AP12" s="292"/>
      <c r="AQ12" s="292"/>
      <c r="AR12" s="292"/>
      <c r="AS12" s="292"/>
      <c r="AT12" s="292"/>
      <c r="AU12" s="292"/>
      <c r="AV12" s="292"/>
      <c r="AW12" s="292"/>
      <c r="AX12" s="292"/>
      <c r="AY12" s="158">
        <f>(AY7+AY9)/COUNT(AY7,AY9)</f>
        <v>0</v>
      </c>
      <c r="AZ12" s="97"/>
      <c r="BA12" s="291" t="s">
        <v>115</v>
      </c>
      <c r="BB12" s="292"/>
      <c r="BC12" s="292"/>
      <c r="BD12" s="292"/>
      <c r="BE12" s="292"/>
      <c r="BF12" s="292"/>
      <c r="BG12" s="292"/>
      <c r="BH12" s="292"/>
      <c r="BI12" s="292"/>
      <c r="BJ12" s="292"/>
      <c r="BK12" s="292"/>
      <c r="BL12" s="158">
        <f>(BL7+BL9+BL11)/COUNT(BL7,BL11)</f>
        <v>0</v>
      </c>
      <c r="BM12" s="97"/>
    </row>
    <row r="14" spans="1:65" ht="28.5">
      <c r="AP14" s="56" t="s">
        <v>116</v>
      </c>
      <c r="AQ14" s="56" t="s">
        <v>117</v>
      </c>
      <c r="AR14" s="56" t="s">
        <v>118</v>
      </c>
      <c r="AS14" s="56" t="s">
        <v>119</v>
      </c>
      <c r="AT14" s="56" t="s">
        <v>120</v>
      </c>
      <c r="AU14" s="56" t="s">
        <v>111</v>
      </c>
      <c r="AV14" s="56" t="s">
        <v>107</v>
      </c>
      <c r="BC14" s="56" t="s">
        <v>116</v>
      </c>
      <c r="BD14" s="56" t="s">
        <v>117</v>
      </c>
      <c r="BE14" s="56" t="s">
        <v>118</v>
      </c>
      <c r="BF14" s="56" t="s">
        <v>119</v>
      </c>
      <c r="BG14" s="56" t="s">
        <v>120</v>
      </c>
      <c r="BH14" s="56" t="s">
        <v>111</v>
      </c>
      <c r="BI14" s="56" t="s">
        <v>107</v>
      </c>
    </row>
    <row r="15" spans="1:65" ht="28.5">
      <c r="C15" s="56" t="s">
        <v>116</v>
      </c>
      <c r="D15" s="56" t="s">
        <v>117</v>
      </c>
      <c r="E15" s="56" t="s">
        <v>118</v>
      </c>
      <c r="F15" s="56" t="s">
        <v>119</v>
      </c>
      <c r="G15" s="56" t="s">
        <v>120</v>
      </c>
      <c r="H15" s="56" t="s">
        <v>111</v>
      </c>
      <c r="I15" s="56" t="s">
        <v>107</v>
      </c>
      <c r="P15" s="56" t="s">
        <v>116</v>
      </c>
      <c r="Q15" s="56" t="s">
        <v>117</v>
      </c>
      <c r="R15" s="56" t="s">
        <v>118</v>
      </c>
      <c r="S15" s="56" t="s">
        <v>119</v>
      </c>
      <c r="T15" s="56" t="s">
        <v>120</v>
      </c>
      <c r="U15" s="56" t="s">
        <v>111</v>
      </c>
      <c r="V15" s="56" t="s">
        <v>107</v>
      </c>
      <c r="AC15" s="56" t="s">
        <v>116</v>
      </c>
      <c r="AD15" s="56" t="s">
        <v>117</v>
      </c>
      <c r="AE15" s="56" t="s">
        <v>118</v>
      </c>
      <c r="AF15" s="56" t="s">
        <v>119</v>
      </c>
      <c r="AG15" s="56" t="s">
        <v>120</v>
      </c>
      <c r="AH15" s="56" t="s">
        <v>111</v>
      </c>
      <c r="AI15" s="56" t="s">
        <v>107</v>
      </c>
      <c r="AP15" s="57"/>
      <c r="AQ15" s="58"/>
      <c r="AR15" s="59"/>
      <c r="AS15" s="60"/>
      <c r="AT15" s="58"/>
      <c r="AU15" s="58"/>
      <c r="AV15" s="61"/>
      <c r="BC15" s="186"/>
      <c r="BD15" s="186"/>
      <c r="BE15" s="59"/>
      <c r="BF15" s="60"/>
      <c r="BG15" s="58"/>
      <c r="BH15" s="58"/>
      <c r="BI15" s="98"/>
    </row>
    <row r="16" spans="1:65" ht="28.5">
      <c r="C16" s="57"/>
      <c r="D16" s="57"/>
      <c r="E16" s="59"/>
      <c r="F16" s="60"/>
      <c r="G16" s="58"/>
      <c r="H16" s="58"/>
      <c r="I16" s="98"/>
      <c r="J16" s="63"/>
      <c r="P16" s="57"/>
      <c r="Q16" s="58"/>
      <c r="R16" s="59"/>
      <c r="S16" s="60"/>
      <c r="T16" s="58"/>
      <c r="U16" s="58"/>
      <c r="V16" s="61"/>
      <c r="W16" s="63"/>
      <c r="AC16" s="57" t="s">
        <v>297</v>
      </c>
      <c r="AD16" s="58" t="s">
        <v>295</v>
      </c>
      <c r="AE16" s="59" t="s">
        <v>294</v>
      </c>
      <c r="AF16" s="60">
        <v>0.62638888888888888</v>
      </c>
      <c r="AG16" s="58" t="s">
        <v>298</v>
      </c>
      <c r="AH16" s="58" t="s">
        <v>296</v>
      </c>
      <c r="AI16" s="61" t="s">
        <v>299</v>
      </c>
      <c r="AJ16" s="63"/>
      <c r="AP16" s="62"/>
      <c r="AQ16" s="62"/>
      <c r="AR16" s="59"/>
      <c r="AS16" s="60"/>
      <c r="AT16" s="58"/>
      <c r="AU16" s="58"/>
      <c r="AV16" s="61"/>
      <c r="BC16" s="186"/>
      <c r="BD16" s="186"/>
      <c r="BE16" s="59"/>
      <c r="BF16" s="60"/>
      <c r="BG16" s="58"/>
      <c r="BH16" s="58"/>
      <c r="BI16" s="98"/>
    </row>
    <row r="17" spans="3:61">
      <c r="C17" s="62"/>
      <c r="D17" s="62"/>
      <c r="E17" s="59"/>
      <c r="F17" s="60"/>
      <c r="G17" s="58"/>
      <c r="H17" s="58"/>
      <c r="I17" s="98"/>
      <c r="J17" s="63"/>
      <c r="P17" s="62"/>
      <c r="Q17" s="62"/>
      <c r="R17" s="59"/>
      <c r="S17" s="60"/>
      <c r="T17" s="58"/>
      <c r="U17" s="58"/>
      <c r="V17" s="61"/>
      <c r="W17" s="63"/>
      <c r="AC17" s="62"/>
      <c r="AD17" s="62"/>
      <c r="AE17" s="59"/>
      <c r="AF17" s="60"/>
      <c r="AG17" s="58"/>
      <c r="AH17" s="58"/>
      <c r="AI17" s="61"/>
      <c r="AJ17" s="63"/>
      <c r="AP17" s="62"/>
      <c r="AQ17" s="62"/>
      <c r="AR17" s="59"/>
      <c r="AS17" s="60"/>
      <c r="AT17" s="62"/>
      <c r="AU17" s="62"/>
      <c r="AV17" s="62"/>
      <c r="BC17" s="62"/>
      <c r="BD17" s="62"/>
      <c r="BE17" s="59"/>
      <c r="BF17" s="60"/>
      <c r="BG17" s="62"/>
      <c r="BH17" s="62"/>
      <c r="BI17" s="62"/>
    </row>
    <row r="18" spans="3:61">
      <c r="C18" s="62"/>
      <c r="D18" s="62"/>
      <c r="E18" s="59"/>
      <c r="F18" s="60"/>
      <c r="G18" s="62"/>
      <c r="H18" s="62"/>
      <c r="I18" s="62"/>
      <c r="J18" s="64"/>
      <c r="P18" s="62"/>
      <c r="Q18" s="62"/>
      <c r="R18" s="59"/>
      <c r="S18" s="60"/>
      <c r="T18" s="62"/>
      <c r="U18" s="62"/>
      <c r="V18" s="62"/>
      <c r="W18" s="64"/>
      <c r="AC18" s="62"/>
      <c r="AD18" s="62"/>
      <c r="AE18" s="59"/>
      <c r="AF18" s="60"/>
      <c r="AG18" s="62"/>
      <c r="AH18" s="62"/>
      <c r="AI18" s="62"/>
      <c r="AJ18" s="64"/>
      <c r="AP18" s="58"/>
      <c r="AQ18" s="60"/>
      <c r="AR18" s="59"/>
      <c r="AS18" s="60"/>
      <c r="AT18" s="58"/>
      <c r="AU18" s="62"/>
      <c r="AV18" s="62"/>
      <c r="BC18" s="58"/>
      <c r="BD18" s="60"/>
      <c r="BE18" s="59"/>
      <c r="BF18" s="60"/>
      <c r="BG18" s="58"/>
      <c r="BH18" s="62"/>
      <c r="BI18" s="62"/>
    </row>
    <row r="19" spans="3:61">
      <c r="C19" s="58"/>
      <c r="D19" s="60"/>
      <c r="E19" s="59"/>
      <c r="F19" s="60"/>
      <c r="G19" s="58"/>
      <c r="H19" s="62"/>
      <c r="I19" s="62"/>
      <c r="J19" s="64"/>
      <c r="P19" s="58"/>
      <c r="Q19" s="60"/>
      <c r="R19" s="59"/>
      <c r="S19" s="60"/>
      <c r="T19" s="58"/>
      <c r="U19" s="62"/>
      <c r="V19" s="62"/>
      <c r="W19" s="64"/>
      <c r="AC19" s="58"/>
      <c r="AD19" s="60"/>
      <c r="AE19" s="59"/>
      <c r="AF19" s="60"/>
      <c r="AG19" s="58"/>
      <c r="AH19" s="62"/>
      <c r="AI19" s="62"/>
      <c r="AJ19" s="64"/>
      <c r="AP19" s="62"/>
      <c r="AQ19" s="62"/>
      <c r="AR19" s="62"/>
      <c r="AS19" s="62"/>
      <c r="AT19" s="62"/>
      <c r="AU19" s="62"/>
      <c r="AV19" s="62"/>
      <c r="BC19" s="62"/>
      <c r="BD19" s="62"/>
      <c r="BE19" s="62"/>
      <c r="BF19" s="62"/>
      <c r="BG19" s="62"/>
      <c r="BH19" s="62"/>
      <c r="BI19" s="62"/>
    </row>
    <row r="20" spans="3:61">
      <c r="C20" s="62"/>
      <c r="D20" s="62"/>
      <c r="E20" s="62"/>
      <c r="F20" s="62"/>
      <c r="G20" s="62"/>
      <c r="H20" s="62"/>
      <c r="I20" s="62"/>
      <c r="J20" s="64"/>
      <c r="P20" s="62"/>
      <c r="Q20" s="62"/>
      <c r="R20" s="62"/>
      <c r="S20" s="62"/>
      <c r="T20" s="62"/>
      <c r="U20" s="62"/>
      <c r="V20" s="62"/>
      <c r="W20" s="64"/>
      <c r="AC20" s="62"/>
      <c r="AD20" s="62"/>
      <c r="AE20" s="62"/>
      <c r="AF20" s="62"/>
      <c r="AG20" s="62"/>
      <c r="AH20" s="62"/>
      <c r="AI20" s="62"/>
      <c r="AJ20" s="64"/>
    </row>
    <row r="405" spans="25:25">
      <c r="Y405" t="s">
        <v>292</v>
      </c>
    </row>
  </sheetData>
  <mergeCells count="145">
    <mergeCell ref="E10:E11"/>
    <mergeCell ref="AD10:AD11"/>
    <mergeCell ref="AE10:AE11"/>
    <mergeCell ref="A12:K12"/>
    <mergeCell ref="A10:A11"/>
    <mergeCell ref="B10:B11"/>
    <mergeCell ref="C10:C11"/>
    <mergeCell ref="N12:X12"/>
    <mergeCell ref="D10:D11"/>
    <mergeCell ref="AM8:AM9"/>
    <mergeCell ref="AA12:AK12"/>
    <mergeCell ref="N8:N9"/>
    <mergeCell ref="O8:O9"/>
    <mergeCell ref="P8:P9"/>
    <mergeCell ref="Q8:Q9"/>
    <mergeCell ref="R8:R9"/>
    <mergeCell ref="M10:M11"/>
    <mergeCell ref="N10:N11"/>
    <mergeCell ref="O10:O11"/>
    <mergeCell ref="P10:P11"/>
    <mergeCell ref="Q10:Q11"/>
    <mergeCell ref="R10:R11"/>
    <mergeCell ref="Z10:Z11"/>
    <mergeCell ref="AA10:AA11"/>
    <mergeCell ref="AB10:AB11"/>
    <mergeCell ref="AC10:AC11"/>
    <mergeCell ref="AA8:AA9"/>
    <mergeCell ref="Z8:Z9"/>
    <mergeCell ref="AB8:AB9"/>
    <mergeCell ref="AM10:AM11"/>
    <mergeCell ref="AD3:AD4"/>
    <mergeCell ref="E8:E9"/>
    <mergeCell ref="M8:M9"/>
    <mergeCell ref="A6:A7"/>
    <mergeCell ref="B6:B7"/>
    <mergeCell ref="C6:C7"/>
    <mergeCell ref="D6:D7"/>
    <mergeCell ref="E6:E7"/>
    <mergeCell ref="M6:M7"/>
    <mergeCell ref="AC8:AC9"/>
    <mergeCell ref="AD8:AD9"/>
    <mergeCell ref="N6:N7"/>
    <mergeCell ref="O6:O7"/>
    <mergeCell ref="P6:P7"/>
    <mergeCell ref="Q6:Q7"/>
    <mergeCell ref="R6:R7"/>
    <mergeCell ref="Z6:Z7"/>
    <mergeCell ref="AA6:AA7"/>
    <mergeCell ref="A8:A9"/>
    <mergeCell ref="B8:B9"/>
    <mergeCell ref="C8:C9"/>
    <mergeCell ref="D8:D9"/>
    <mergeCell ref="C3:C4"/>
    <mergeCell ref="E3:E4"/>
    <mergeCell ref="G3:K3"/>
    <mergeCell ref="L3:L4"/>
    <mergeCell ref="M3:M4"/>
    <mergeCell ref="AA1:AM1"/>
    <mergeCell ref="AA2:AM2"/>
    <mergeCell ref="AE3:AE4"/>
    <mergeCell ref="AG3:AK3"/>
    <mergeCell ref="AL3:AL4"/>
    <mergeCell ref="AM3:AM4"/>
    <mergeCell ref="N1:Z1"/>
    <mergeCell ref="N2:Z2"/>
    <mergeCell ref="N3:N4"/>
    <mergeCell ref="O3:O4"/>
    <mergeCell ref="P3:P4"/>
    <mergeCell ref="Q3:Q4"/>
    <mergeCell ref="R3:R4"/>
    <mergeCell ref="T3:X3"/>
    <mergeCell ref="Y3:Y4"/>
    <mergeCell ref="Z3:Z4"/>
    <mergeCell ref="AA3:AA4"/>
    <mergeCell ref="AB3:AB4"/>
    <mergeCell ref="A1:M1"/>
    <mergeCell ref="AC3:AC4"/>
    <mergeCell ref="AN1:AZ1"/>
    <mergeCell ref="AN2:AZ2"/>
    <mergeCell ref="AN3:AN4"/>
    <mergeCell ref="AO3:AO4"/>
    <mergeCell ref="AP3:AP4"/>
    <mergeCell ref="AQ3:AQ4"/>
    <mergeCell ref="AR3:AR4"/>
    <mergeCell ref="AT3:AX3"/>
    <mergeCell ref="AY3:AY4"/>
    <mergeCell ref="AZ3:AZ4"/>
    <mergeCell ref="A2:M2"/>
    <mergeCell ref="A3:A4"/>
    <mergeCell ref="B3:B4"/>
    <mergeCell ref="BC6:BC7"/>
    <mergeCell ref="BD6:BD7"/>
    <mergeCell ref="BE6:BE7"/>
    <mergeCell ref="BM6:BM7"/>
    <mergeCell ref="BA8:BA9"/>
    <mergeCell ref="AB6:AB7"/>
    <mergeCell ref="AC6:AC7"/>
    <mergeCell ref="AD6:AD7"/>
    <mergeCell ref="AE8:AE9"/>
    <mergeCell ref="AE6:AE7"/>
    <mergeCell ref="AM6:AM7"/>
    <mergeCell ref="AO6:AO7"/>
    <mergeCell ref="AP6:AP7"/>
    <mergeCell ref="AQ6:AQ7"/>
    <mergeCell ref="AR6:AR7"/>
    <mergeCell ref="AZ6:AZ7"/>
    <mergeCell ref="AN8:AN9"/>
    <mergeCell ref="AO8:AO9"/>
    <mergeCell ref="AP8:AP9"/>
    <mergeCell ref="AQ8:AQ9"/>
    <mergeCell ref="D3:D4"/>
    <mergeCell ref="BA1:BM1"/>
    <mergeCell ref="BA2:BM2"/>
    <mergeCell ref="BA3:BA4"/>
    <mergeCell ref="BB3:BB4"/>
    <mergeCell ref="BC3:BC4"/>
    <mergeCell ref="BD3:BD4"/>
    <mergeCell ref="BE3:BE4"/>
    <mergeCell ref="BG3:BK3"/>
    <mergeCell ref="BL3:BL4"/>
    <mergeCell ref="BM3:BM4"/>
    <mergeCell ref="AN10:AN11"/>
    <mergeCell ref="AP10:AP11"/>
    <mergeCell ref="AN6:AN7"/>
    <mergeCell ref="BA12:BK12"/>
    <mergeCell ref="BB8:BB9"/>
    <mergeCell ref="BC8:BC9"/>
    <mergeCell ref="BD8:BD9"/>
    <mergeCell ref="BE8:BE9"/>
    <mergeCell ref="BM8:BM9"/>
    <mergeCell ref="BA10:BA11"/>
    <mergeCell ref="BB10:BB11"/>
    <mergeCell ref="BC10:BC11"/>
    <mergeCell ref="BD10:BD11"/>
    <mergeCell ref="BE10:BE11"/>
    <mergeCell ref="BM10:BM11"/>
    <mergeCell ref="AR8:AR9"/>
    <mergeCell ref="AZ8:AZ9"/>
    <mergeCell ref="AO10:AO11"/>
    <mergeCell ref="AQ10:AQ11"/>
    <mergeCell ref="AR10:AR11"/>
    <mergeCell ref="AZ10:AZ11"/>
    <mergeCell ref="AN12:AX12"/>
    <mergeCell ref="BA6:BA7"/>
    <mergeCell ref="BB6:BB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rightToLeft="1" topLeftCell="A77" workbookViewId="0">
      <selection activeCell="A94" sqref="A94"/>
    </sheetView>
  </sheetViews>
  <sheetFormatPr defaultColWidth="13.875" defaultRowHeight="14.25"/>
  <cols>
    <col min="2" max="2" width="24.5" bestFit="1" customWidth="1"/>
    <col min="4" max="4" width="22" bestFit="1" customWidth="1"/>
    <col min="6" max="6" width="17.75" bestFit="1" customWidth="1"/>
    <col min="8" max="8" width="5.25" customWidth="1"/>
    <col min="16" max="16" width="6.625" customWidth="1"/>
  </cols>
  <sheetData>
    <row r="1" spans="1:23" ht="15" thickBot="1"/>
    <row r="2" spans="1:23" ht="15.75">
      <c r="A2" s="381" t="s">
        <v>186</v>
      </c>
      <c r="B2" s="382"/>
      <c r="C2" s="382"/>
      <c r="D2" s="382"/>
      <c r="E2" s="382"/>
      <c r="F2" s="382"/>
      <c r="G2" s="383"/>
      <c r="I2" s="381" t="s">
        <v>279</v>
      </c>
      <c r="J2" s="382"/>
      <c r="K2" s="382"/>
      <c r="L2" s="382"/>
      <c r="M2" s="382"/>
      <c r="N2" s="382"/>
      <c r="O2" s="383"/>
      <c r="Q2" s="381" t="s">
        <v>277</v>
      </c>
      <c r="R2" s="382"/>
      <c r="S2" s="382"/>
      <c r="T2" s="382"/>
      <c r="U2" s="382"/>
      <c r="V2" s="382"/>
      <c r="W2" s="383"/>
    </row>
    <row r="3" spans="1:23" ht="15.75" thickBot="1">
      <c r="A3" s="314">
        <f>'תנאי סף'!D2</f>
        <v>0</v>
      </c>
      <c r="B3" s="315"/>
      <c r="C3" s="315"/>
      <c r="D3" s="315"/>
      <c r="E3" s="315"/>
      <c r="F3" s="315"/>
      <c r="G3" s="316"/>
      <c r="I3" s="314">
        <f>'תנאי סף'!E2</f>
        <v>0</v>
      </c>
      <c r="J3" s="315"/>
      <c r="K3" s="315"/>
      <c r="L3" s="315"/>
      <c r="M3" s="315"/>
      <c r="N3" s="315"/>
      <c r="O3" s="316"/>
      <c r="Q3" s="314">
        <f>'תנאי סף'!F2</f>
        <v>0</v>
      </c>
      <c r="R3" s="315"/>
      <c r="S3" s="315"/>
      <c r="T3" s="315"/>
      <c r="U3" s="315"/>
      <c r="V3" s="315"/>
      <c r="W3" s="316"/>
    </row>
    <row r="4" spans="1:23" ht="15.75">
      <c r="A4" s="366" t="s">
        <v>189</v>
      </c>
      <c r="B4" s="384" t="s">
        <v>190</v>
      </c>
      <c r="C4" s="385"/>
      <c r="D4" s="367" t="s">
        <v>191</v>
      </c>
      <c r="E4" s="109" t="s">
        <v>192</v>
      </c>
      <c r="F4" s="109" t="s">
        <v>194</v>
      </c>
      <c r="G4" s="126" t="s">
        <v>195</v>
      </c>
      <c r="I4" s="366" t="s">
        <v>189</v>
      </c>
      <c r="J4" s="384" t="s">
        <v>190</v>
      </c>
      <c r="K4" s="385"/>
      <c r="L4" s="367" t="s">
        <v>191</v>
      </c>
      <c r="M4" s="109" t="s">
        <v>192</v>
      </c>
      <c r="N4" s="109" t="s">
        <v>194</v>
      </c>
      <c r="O4" s="126" t="s">
        <v>195</v>
      </c>
      <c r="Q4" s="366" t="s">
        <v>189</v>
      </c>
      <c r="R4" s="384" t="s">
        <v>190</v>
      </c>
      <c r="S4" s="385"/>
      <c r="T4" s="367" t="s">
        <v>191</v>
      </c>
      <c r="U4" s="109" t="s">
        <v>192</v>
      </c>
      <c r="V4" s="109" t="s">
        <v>194</v>
      </c>
      <c r="W4" s="126" t="s">
        <v>195</v>
      </c>
    </row>
    <row r="5" spans="1:23" ht="15.75" thickBot="1">
      <c r="A5" s="362"/>
      <c r="B5" s="386"/>
      <c r="C5" s="387"/>
      <c r="D5" s="365"/>
      <c r="E5" s="110" t="s">
        <v>193</v>
      </c>
      <c r="F5" s="110" t="s">
        <v>193</v>
      </c>
      <c r="G5" s="116" t="s">
        <v>196</v>
      </c>
      <c r="I5" s="362"/>
      <c r="J5" s="386"/>
      <c r="K5" s="387"/>
      <c r="L5" s="365"/>
      <c r="M5" s="110" t="s">
        <v>193</v>
      </c>
      <c r="N5" s="110" t="s">
        <v>193</v>
      </c>
      <c r="O5" s="116" t="s">
        <v>196</v>
      </c>
      <c r="Q5" s="362"/>
      <c r="R5" s="386"/>
      <c r="S5" s="387"/>
      <c r="T5" s="365"/>
      <c r="U5" s="110" t="s">
        <v>193</v>
      </c>
      <c r="V5" s="110" t="s">
        <v>193</v>
      </c>
      <c r="W5" s="116" t="s">
        <v>196</v>
      </c>
    </row>
    <row r="6" spans="1:23" ht="18.75">
      <c r="A6" s="366" t="s">
        <v>197</v>
      </c>
      <c r="B6" s="390"/>
      <c r="C6" s="391"/>
      <c r="D6" s="394" t="s">
        <v>198</v>
      </c>
      <c r="E6" s="394" t="s">
        <v>199</v>
      </c>
      <c r="F6" s="111" t="s">
        <v>200</v>
      </c>
      <c r="G6" s="117" t="s">
        <v>202</v>
      </c>
      <c r="I6" s="366" t="s">
        <v>197</v>
      </c>
      <c r="J6" s="390"/>
      <c r="K6" s="391"/>
      <c r="L6" s="394" t="s">
        <v>198</v>
      </c>
      <c r="M6" s="394" t="s">
        <v>199</v>
      </c>
      <c r="N6" s="111" t="s">
        <v>200</v>
      </c>
      <c r="O6" s="117" t="s">
        <v>202</v>
      </c>
      <c r="Q6" s="366" t="s">
        <v>197</v>
      </c>
      <c r="R6" s="390"/>
      <c r="S6" s="391"/>
      <c r="T6" s="394" t="s">
        <v>198</v>
      </c>
      <c r="U6" s="394" t="s">
        <v>199</v>
      </c>
      <c r="V6" s="111" t="s">
        <v>200</v>
      </c>
      <c r="W6" s="117" t="s">
        <v>202</v>
      </c>
    </row>
    <row r="7" spans="1:23" ht="20.25" thickBot="1">
      <c r="A7" s="362"/>
      <c r="B7" s="392"/>
      <c r="C7" s="393"/>
      <c r="D7" s="395"/>
      <c r="E7" s="395"/>
      <c r="F7" s="112" t="s">
        <v>201</v>
      </c>
      <c r="G7" s="127" t="s">
        <v>203</v>
      </c>
      <c r="I7" s="362"/>
      <c r="J7" s="392"/>
      <c r="K7" s="393"/>
      <c r="L7" s="395"/>
      <c r="M7" s="395"/>
      <c r="N7" s="112" t="s">
        <v>201</v>
      </c>
      <c r="O7" s="127" t="s">
        <v>203</v>
      </c>
      <c r="Q7" s="362"/>
      <c r="R7" s="392"/>
      <c r="S7" s="393"/>
      <c r="T7" s="395"/>
      <c r="U7" s="395"/>
      <c r="V7" s="112" t="s">
        <v>201</v>
      </c>
      <c r="W7" s="127" t="s">
        <v>203</v>
      </c>
    </row>
    <row r="8" spans="1:23">
      <c r="A8" s="344" t="s">
        <v>204</v>
      </c>
      <c r="B8" s="375" t="s">
        <v>205</v>
      </c>
      <c r="C8" s="376"/>
      <c r="D8" s="346" t="s">
        <v>206</v>
      </c>
      <c r="E8" s="346" t="s">
        <v>207</v>
      </c>
      <c r="F8" s="346" t="s">
        <v>208</v>
      </c>
      <c r="G8" s="341"/>
      <c r="I8" s="344" t="s">
        <v>204</v>
      </c>
      <c r="J8" s="375" t="s">
        <v>205</v>
      </c>
      <c r="K8" s="376"/>
      <c r="L8" s="346" t="s">
        <v>206</v>
      </c>
      <c r="M8" s="346" t="s">
        <v>207</v>
      </c>
      <c r="N8" s="346" t="s">
        <v>208</v>
      </c>
      <c r="O8" s="341"/>
      <c r="Q8" s="344" t="s">
        <v>204</v>
      </c>
      <c r="R8" s="375" t="s">
        <v>205</v>
      </c>
      <c r="S8" s="376"/>
      <c r="T8" s="346" t="s">
        <v>206</v>
      </c>
      <c r="U8" s="346" t="s">
        <v>207</v>
      </c>
      <c r="V8" s="346" t="s">
        <v>208</v>
      </c>
      <c r="W8" s="341"/>
    </row>
    <row r="9" spans="1:23" ht="15" thickBot="1">
      <c r="A9" s="350"/>
      <c r="B9" s="377"/>
      <c r="C9" s="378"/>
      <c r="D9" s="352"/>
      <c r="E9" s="352"/>
      <c r="F9" s="352"/>
      <c r="G9" s="343"/>
      <c r="I9" s="350"/>
      <c r="J9" s="377"/>
      <c r="K9" s="378"/>
      <c r="L9" s="352"/>
      <c r="M9" s="352"/>
      <c r="N9" s="352"/>
      <c r="O9" s="343"/>
      <c r="Q9" s="350"/>
      <c r="R9" s="377"/>
      <c r="S9" s="378"/>
      <c r="T9" s="352"/>
      <c r="U9" s="352"/>
      <c r="V9" s="352"/>
      <c r="W9" s="343"/>
    </row>
    <row r="10" spans="1:23">
      <c r="A10" s="344" t="s">
        <v>209</v>
      </c>
      <c r="B10" s="375" t="s">
        <v>210</v>
      </c>
      <c r="C10" s="376"/>
      <c r="D10" s="346" t="s">
        <v>211</v>
      </c>
      <c r="E10" s="346" t="s">
        <v>212</v>
      </c>
      <c r="F10" s="346" t="s">
        <v>213</v>
      </c>
      <c r="G10" s="341"/>
      <c r="I10" s="344" t="s">
        <v>209</v>
      </c>
      <c r="J10" s="375" t="s">
        <v>210</v>
      </c>
      <c r="K10" s="376"/>
      <c r="L10" s="346" t="s">
        <v>211</v>
      </c>
      <c r="M10" s="346" t="s">
        <v>212</v>
      </c>
      <c r="N10" s="346" t="s">
        <v>213</v>
      </c>
      <c r="O10" s="341"/>
      <c r="Q10" s="344" t="s">
        <v>209</v>
      </c>
      <c r="R10" s="375" t="s">
        <v>210</v>
      </c>
      <c r="S10" s="376"/>
      <c r="T10" s="346" t="s">
        <v>211</v>
      </c>
      <c r="U10" s="346" t="s">
        <v>212</v>
      </c>
      <c r="V10" s="346" t="s">
        <v>213</v>
      </c>
      <c r="W10" s="341"/>
    </row>
    <row r="11" spans="1:23" ht="15" thickBot="1">
      <c r="A11" s="350"/>
      <c r="B11" s="377"/>
      <c r="C11" s="378"/>
      <c r="D11" s="352"/>
      <c r="E11" s="352"/>
      <c r="F11" s="352"/>
      <c r="G11" s="343"/>
      <c r="I11" s="350"/>
      <c r="J11" s="377"/>
      <c r="K11" s="378"/>
      <c r="L11" s="352"/>
      <c r="M11" s="352"/>
      <c r="N11" s="352"/>
      <c r="O11" s="343"/>
      <c r="Q11" s="350"/>
      <c r="R11" s="377"/>
      <c r="S11" s="378"/>
      <c r="T11" s="352"/>
      <c r="U11" s="352"/>
      <c r="V11" s="352"/>
      <c r="W11" s="343"/>
    </row>
    <row r="12" spans="1:23">
      <c r="A12" s="344" t="s">
        <v>214</v>
      </c>
      <c r="B12" s="375" t="s">
        <v>215</v>
      </c>
      <c r="C12" s="376"/>
      <c r="D12" s="346" t="s">
        <v>216</v>
      </c>
      <c r="E12" s="346" t="s">
        <v>217</v>
      </c>
      <c r="F12" s="346" t="s">
        <v>218</v>
      </c>
      <c r="G12" s="341"/>
      <c r="I12" s="344" t="s">
        <v>214</v>
      </c>
      <c r="J12" s="375" t="s">
        <v>215</v>
      </c>
      <c r="K12" s="376"/>
      <c r="L12" s="346" t="s">
        <v>216</v>
      </c>
      <c r="M12" s="346" t="s">
        <v>217</v>
      </c>
      <c r="N12" s="346" t="s">
        <v>218</v>
      </c>
      <c r="O12" s="341"/>
      <c r="Q12" s="344" t="s">
        <v>214</v>
      </c>
      <c r="R12" s="375" t="s">
        <v>215</v>
      </c>
      <c r="S12" s="376"/>
      <c r="T12" s="346" t="s">
        <v>216</v>
      </c>
      <c r="U12" s="346" t="s">
        <v>217</v>
      </c>
      <c r="V12" s="346" t="s">
        <v>218</v>
      </c>
      <c r="W12" s="341"/>
    </row>
    <row r="13" spans="1:23" ht="15" thickBot="1">
      <c r="A13" s="350"/>
      <c r="B13" s="377"/>
      <c r="C13" s="378"/>
      <c r="D13" s="352"/>
      <c r="E13" s="352"/>
      <c r="F13" s="352"/>
      <c r="G13" s="343"/>
      <c r="I13" s="350"/>
      <c r="J13" s="377"/>
      <c r="K13" s="378"/>
      <c r="L13" s="352"/>
      <c r="M13" s="352"/>
      <c r="N13" s="352"/>
      <c r="O13" s="343"/>
      <c r="Q13" s="350"/>
      <c r="R13" s="377"/>
      <c r="S13" s="378"/>
      <c r="T13" s="352"/>
      <c r="U13" s="352"/>
      <c r="V13" s="352"/>
      <c r="W13" s="343"/>
    </row>
    <row r="14" spans="1:23" ht="43.5" customHeight="1" thickBot="1">
      <c r="A14" s="118" t="s">
        <v>219</v>
      </c>
      <c r="B14" s="379" t="s">
        <v>220</v>
      </c>
      <c r="C14" s="380"/>
      <c r="D14" s="113" t="s">
        <v>221</v>
      </c>
      <c r="E14" s="113" t="s">
        <v>222</v>
      </c>
      <c r="F14" s="113" t="s">
        <v>223</v>
      </c>
      <c r="G14" s="131"/>
      <c r="I14" s="118" t="s">
        <v>219</v>
      </c>
      <c r="J14" s="379" t="s">
        <v>220</v>
      </c>
      <c r="K14" s="380"/>
      <c r="L14" s="113" t="s">
        <v>221</v>
      </c>
      <c r="M14" s="113" t="s">
        <v>222</v>
      </c>
      <c r="N14" s="113" t="s">
        <v>223</v>
      </c>
      <c r="O14" s="131"/>
      <c r="Q14" s="118" t="s">
        <v>219</v>
      </c>
      <c r="R14" s="379" t="s">
        <v>220</v>
      </c>
      <c r="S14" s="380"/>
      <c r="T14" s="113" t="s">
        <v>221</v>
      </c>
      <c r="U14" s="113" t="s">
        <v>222</v>
      </c>
      <c r="V14" s="113" t="s">
        <v>223</v>
      </c>
      <c r="W14" s="131"/>
    </row>
    <row r="15" spans="1:23" ht="20.25" thickBot="1">
      <c r="A15" s="118" t="s">
        <v>224</v>
      </c>
      <c r="B15" s="379" t="s">
        <v>225</v>
      </c>
      <c r="C15" s="380"/>
      <c r="D15" s="113" t="s">
        <v>226</v>
      </c>
      <c r="E15" s="113" t="s">
        <v>227</v>
      </c>
      <c r="F15" s="113" t="s">
        <v>228</v>
      </c>
      <c r="G15" s="131"/>
      <c r="I15" s="118" t="s">
        <v>224</v>
      </c>
      <c r="J15" s="379" t="s">
        <v>225</v>
      </c>
      <c r="K15" s="380"/>
      <c r="L15" s="113" t="s">
        <v>226</v>
      </c>
      <c r="M15" s="113" t="s">
        <v>227</v>
      </c>
      <c r="N15" s="113" t="s">
        <v>228</v>
      </c>
      <c r="O15" s="131"/>
      <c r="Q15" s="118" t="s">
        <v>224</v>
      </c>
      <c r="R15" s="379" t="s">
        <v>225</v>
      </c>
      <c r="S15" s="380"/>
      <c r="T15" s="113" t="s">
        <v>226</v>
      </c>
      <c r="U15" s="113" t="s">
        <v>227</v>
      </c>
      <c r="V15" s="113" t="s">
        <v>228</v>
      </c>
      <c r="W15" s="131"/>
    </row>
    <row r="16" spans="1:23">
      <c r="A16" s="344" t="s">
        <v>229</v>
      </c>
      <c r="B16" s="368" t="s">
        <v>230</v>
      </c>
      <c r="C16" s="371" t="s">
        <v>231</v>
      </c>
      <c r="D16" s="346" t="s">
        <v>232</v>
      </c>
      <c r="E16" s="346" t="s">
        <v>233</v>
      </c>
      <c r="F16" s="346" t="s">
        <v>234</v>
      </c>
      <c r="G16" s="341"/>
      <c r="I16" s="344" t="s">
        <v>229</v>
      </c>
      <c r="J16" s="368" t="s">
        <v>230</v>
      </c>
      <c r="K16" s="371" t="s">
        <v>231</v>
      </c>
      <c r="L16" s="346" t="s">
        <v>232</v>
      </c>
      <c r="M16" s="346" t="s">
        <v>233</v>
      </c>
      <c r="N16" s="346" t="s">
        <v>234</v>
      </c>
      <c r="O16" s="341"/>
      <c r="Q16" s="344" t="s">
        <v>229</v>
      </c>
      <c r="R16" s="368" t="s">
        <v>230</v>
      </c>
      <c r="S16" s="371" t="s">
        <v>231</v>
      </c>
      <c r="T16" s="346" t="s">
        <v>232</v>
      </c>
      <c r="U16" s="346" t="s">
        <v>233</v>
      </c>
      <c r="V16" s="346" t="s">
        <v>234</v>
      </c>
      <c r="W16" s="341"/>
    </row>
    <row r="17" spans="1:23" ht="15" thickBot="1">
      <c r="A17" s="350"/>
      <c r="B17" s="369"/>
      <c r="C17" s="372"/>
      <c r="D17" s="352"/>
      <c r="E17" s="352"/>
      <c r="F17" s="352"/>
      <c r="G17" s="343"/>
      <c r="I17" s="350"/>
      <c r="J17" s="369"/>
      <c r="K17" s="372"/>
      <c r="L17" s="352"/>
      <c r="M17" s="352"/>
      <c r="N17" s="352"/>
      <c r="O17" s="343"/>
      <c r="Q17" s="350"/>
      <c r="R17" s="369"/>
      <c r="S17" s="372"/>
      <c r="T17" s="352"/>
      <c r="U17" s="352"/>
      <c r="V17" s="352"/>
      <c r="W17" s="343"/>
    </row>
    <row r="18" spans="1:23" ht="30.75" thickBot="1">
      <c r="A18" s="118" t="s">
        <v>235</v>
      </c>
      <c r="B18" s="369"/>
      <c r="C18" s="119" t="s">
        <v>236</v>
      </c>
      <c r="D18" s="113" t="s">
        <v>237</v>
      </c>
      <c r="E18" s="113" t="s">
        <v>238</v>
      </c>
      <c r="F18" s="113" t="s">
        <v>239</v>
      </c>
      <c r="G18" s="131"/>
      <c r="I18" s="118" t="s">
        <v>235</v>
      </c>
      <c r="J18" s="369"/>
      <c r="K18" s="119" t="s">
        <v>236</v>
      </c>
      <c r="L18" s="113" t="s">
        <v>237</v>
      </c>
      <c r="M18" s="113" t="s">
        <v>238</v>
      </c>
      <c r="N18" s="113" t="s">
        <v>239</v>
      </c>
      <c r="O18" s="131"/>
      <c r="Q18" s="118" t="s">
        <v>235</v>
      </c>
      <c r="R18" s="369"/>
      <c r="S18" s="119" t="s">
        <v>236</v>
      </c>
      <c r="T18" s="113" t="s">
        <v>237</v>
      </c>
      <c r="U18" s="113" t="s">
        <v>238</v>
      </c>
      <c r="V18" s="113" t="s">
        <v>239</v>
      </c>
      <c r="W18" s="131"/>
    </row>
    <row r="19" spans="1:23">
      <c r="A19" s="344" t="s">
        <v>240</v>
      </c>
      <c r="B19" s="369"/>
      <c r="C19" s="373" t="s">
        <v>241</v>
      </c>
      <c r="D19" s="346" t="s">
        <v>242</v>
      </c>
      <c r="E19" s="346" t="s">
        <v>243</v>
      </c>
      <c r="F19" s="346" t="s">
        <v>244</v>
      </c>
      <c r="G19" s="341"/>
      <c r="I19" s="344" t="s">
        <v>240</v>
      </c>
      <c r="J19" s="369"/>
      <c r="K19" s="373" t="s">
        <v>241</v>
      </c>
      <c r="L19" s="346" t="s">
        <v>242</v>
      </c>
      <c r="M19" s="346" t="s">
        <v>243</v>
      </c>
      <c r="N19" s="346" t="s">
        <v>244</v>
      </c>
      <c r="O19" s="341"/>
      <c r="Q19" s="344" t="s">
        <v>240</v>
      </c>
      <c r="R19" s="369"/>
      <c r="S19" s="373" t="s">
        <v>241</v>
      </c>
      <c r="T19" s="346" t="s">
        <v>242</v>
      </c>
      <c r="U19" s="346" t="s">
        <v>243</v>
      </c>
      <c r="V19" s="346" t="s">
        <v>244</v>
      </c>
      <c r="W19" s="341"/>
    </row>
    <row r="20" spans="1:23" ht="15" thickBot="1">
      <c r="A20" s="350"/>
      <c r="B20" s="370"/>
      <c r="C20" s="374"/>
      <c r="D20" s="352"/>
      <c r="E20" s="352"/>
      <c r="F20" s="352"/>
      <c r="G20" s="343"/>
      <c r="I20" s="350"/>
      <c r="J20" s="370"/>
      <c r="K20" s="374"/>
      <c r="L20" s="352"/>
      <c r="M20" s="352"/>
      <c r="N20" s="352"/>
      <c r="O20" s="343"/>
      <c r="Q20" s="350"/>
      <c r="R20" s="370"/>
      <c r="S20" s="374"/>
      <c r="T20" s="352"/>
      <c r="U20" s="352"/>
      <c r="V20" s="352"/>
      <c r="W20" s="343"/>
    </row>
    <row r="21" spans="1:23" ht="15">
      <c r="A21" s="355" t="s">
        <v>245</v>
      </c>
      <c r="B21" s="356"/>
      <c r="C21" s="356"/>
      <c r="D21" s="356"/>
      <c r="E21" s="356"/>
      <c r="F21" s="356"/>
      <c r="G21" s="357"/>
      <c r="I21" s="355" t="s">
        <v>245</v>
      </c>
      <c r="J21" s="356"/>
      <c r="K21" s="356"/>
      <c r="L21" s="356"/>
      <c r="M21" s="356"/>
      <c r="N21" s="356"/>
      <c r="O21" s="357"/>
      <c r="Q21" s="355" t="s">
        <v>245</v>
      </c>
      <c r="R21" s="356"/>
      <c r="S21" s="356"/>
      <c r="T21" s="356"/>
      <c r="U21" s="356"/>
      <c r="V21" s="356"/>
      <c r="W21" s="357"/>
    </row>
    <row r="22" spans="1:23" ht="15">
      <c r="A22" s="128"/>
      <c r="B22" s="107"/>
      <c r="C22" s="107"/>
      <c r="D22" s="107"/>
      <c r="E22" s="107"/>
      <c r="F22" s="107"/>
      <c r="G22" s="108"/>
      <c r="I22" s="128"/>
      <c r="J22" s="107"/>
      <c r="K22" s="107"/>
      <c r="L22" s="107"/>
      <c r="M22" s="107"/>
      <c r="N22" s="107"/>
      <c r="O22" s="108"/>
      <c r="Q22" s="128"/>
      <c r="R22" s="107"/>
      <c r="S22" s="107"/>
      <c r="T22" s="107"/>
      <c r="U22" s="107"/>
      <c r="V22" s="107"/>
      <c r="W22" s="108"/>
    </row>
    <row r="23" spans="1:23" ht="16.5" thickBot="1">
      <c r="A23" s="358" t="s">
        <v>246</v>
      </c>
      <c r="B23" s="359"/>
      <c r="C23" s="359"/>
      <c r="D23" s="359"/>
      <c r="E23" s="359"/>
      <c r="F23" s="359"/>
      <c r="G23" s="360"/>
      <c r="I23" s="358" t="s">
        <v>246</v>
      </c>
      <c r="J23" s="359"/>
      <c r="K23" s="359"/>
      <c r="L23" s="359"/>
      <c r="M23" s="359"/>
      <c r="N23" s="359"/>
      <c r="O23" s="360"/>
      <c r="Q23" s="358" t="s">
        <v>246</v>
      </c>
      <c r="R23" s="359"/>
      <c r="S23" s="359"/>
      <c r="T23" s="359"/>
      <c r="U23" s="359"/>
      <c r="V23" s="359"/>
      <c r="W23" s="360"/>
    </row>
    <row r="24" spans="1:23" ht="15.75">
      <c r="A24" s="361" t="s">
        <v>189</v>
      </c>
      <c r="B24" s="363" t="s">
        <v>190</v>
      </c>
      <c r="C24" s="363" t="s">
        <v>191</v>
      </c>
      <c r="D24" s="114" t="s">
        <v>192</v>
      </c>
      <c r="E24" s="114" t="s">
        <v>194</v>
      </c>
      <c r="F24" s="115" t="s">
        <v>195</v>
      </c>
      <c r="G24" s="108"/>
      <c r="I24" s="361" t="s">
        <v>189</v>
      </c>
      <c r="J24" s="363" t="s">
        <v>190</v>
      </c>
      <c r="K24" s="363" t="s">
        <v>191</v>
      </c>
      <c r="L24" s="114" t="s">
        <v>192</v>
      </c>
      <c r="M24" s="114" t="s">
        <v>194</v>
      </c>
      <c r="N24" s="115" t="s">
        <v>195</v>
      </c>
      <c r="O24" s="108"/>
      <c r="Q24" s="361" t="s">
        <v>189</v>
      </c>
      <c r="R24" s="363" t="s">
        <v>190</v>
      </c>
      <c r="S24" s="363" t="s">
        <v>191</v>
      </c>
      <c r="T24" s="114" t="s">
        <v>192</v>
      </c>
      <c r="U24" s="114" t="s">
        <v>194</v>
      </c>
      <c r="V24" s="115" t="s">
        <v>195</v>
      </c>
      <c r="W24" s="108"/>
    </row>
    <row r="25" spans="1:23" ht="15.75" thickBot="1">
      <c r="A25" s="362"/>
      <c r="B25" s="364"/>
      <c r="C25" s="365"/>
      <c r="D25" s="110" t="s">
        <v>193</v>
      </c>
      <c r="E25" s="110" t="s">
        <v>193</v>
      </c>
      <c r="F25" s="116" t="s">
        <v>196</v>
      </c>
      <c r="G25" s="108"/>
      <c r="I25" s="362"/>
      <c r="J25" s="364"/>
      <c r="K25" s="365"/>
      <c r="L25" s="110" t="s">
        <v>193</v>
      </c>
      <c r="M25" s="110" t="s">
        <v>193</v>
      </c>
      <c r="N25" s="116" t="s">
        <v>196</v>
      </c>
      <c r="O25" s="108"/>
      <c r="Q25" s="362"/>
      <c r="R25" s="364"/>
      <c r="S25" s="365"/>
      <c r="T25" s="110" t="s">
        <v>193</v>
      </c>
      <c r="U25" s="110" t="s">
        <v>193</v>
      </c>
      <c r="V25" s="116" t="s">
        <v>196</v>
      </c>
      <c r="W25" s="108"/>
    </row>
    <row r="26" spans="1:23" ht="18.75">
      <c r="A26" s="366" t="s">
        <v>197</v>
      </c>
      <c r="B26" s="364"/>
      <c r="C26" s="367" t="s">
        <v>198</v>
      </c>
      <c r="D26" s="367" t="s">
        <v>199</v>
      </c>
      <c r="E26" s="111" t="s">
        <v>200</v>
      </c>
      <c r="F26" s="117" t="s">
        <v>202</v>
      </c>
      <c r="G26" s="108"/>
      <c r="I26" s="366" t="s">
        <v>197</v>
      </c>
      <c r="J26" s="364"/>
      <c r="K26" s="367" t="s">
        <v>198</v>
      </c>
      <c r="L26" s="367" t="s">
        <v>199</v>
      </c>
      <c r="M26" s="111" t="s">
        <v>200</v>
      </c>
      <c r="N26" s="117" t="s">
        <v>202</v>
      </c>
      <c r="O26" s="108"/>
      <c r="Q26" s="366" t="s">
        <v>197</v>
      </c>
      <c r="R26" s="364"/>
      <c r="S26" s="367" t="s">
        <v>198</v>
      </c>
      <c r="T26" s="367" t="s">
        <v>199</v>
      </c>
      <c r="U26" s="111" t="s">
        <v>200</v>
      </c>
      <c r="V26" s="117" t="s">
        <v>202</v>
      </c>
      <c r="W26" s="108"/>
    </row>
    <row r="27" spans="1:23" ht="20.25" thickBot="1">
      <c r="A27" s="362"/>
      <c r="B27" s="365"/>
      <c r="C27" s="365"/>
      <c r="D27" s="365"/>
      <c r="E27" s="110" t="s">
        <v>201</v>
      </c>
      <c r="F27" s="116" t="s">
        <v>203</v>
      </c>
      <c r="G27" s="108"/>
      <c r="I27" s="362"/>
      <c r="J27" s="365"/>
      <c r="K27" s="365"/>
      <c r="L27" s="365"/>
      <c r="M27" s="110" t="s">
        <v>201</v>
      </c>
      <c r="N27" s="116" t="s">
        <v>203</v>
      </c>
      <c r="O27" s="108"/>
      <c r="Q27" s="362"/>
      <c r="R27" s="365"/>
      <c r="S27" s="365"/>
      <c r="T27" s="365"/>
      <c r="U27" s="110" t="s">
        <v>201</v>
      </c>
      <c r="V27" s="116" t="s">
        <v>203</v>
      </c>
      <c r="W27" s="108"/>
    </row>
    <row r="28" spans="1:23">
      <c r="A28" s="344" t="s">
        <v>247</v>
      </c>
      <c r="B28" s="353" t="s">
        <v>248</v>
      </c>
      <c r="C28" s="346" t="s">
        <v>249</v>
      </c>
      <c r="D28" s="346" t="s">
        <v>250</v>
      </c>
      <c r="E28" s="346" t="s">
        <v>251</v>
      </c>
      <c r="F28" s="341"/>
      <c r="G28" s="108"/>
      <c r="I28" s="344" t="s">
        <v>247</v>
      </c>
      <c r="J28" s="353" t="s">
        <v>248</v>
      </c>
      <c r="K28" s="346" t="s">
        <v>249</v>
      </c>
      <c r="L28" s="346" t="s">
        <v>250</v>
      </c>
      <c r="M28" s="346" t="s">
        <v>251</v>
      </c>
      <c r="N28" s="341"/>
      <c r="O28" s="108"/>
      <c r="Q28" s="344" t="s">
        <v>247</v>
      </c>
      <c r="R28" s="353" t="s">
        <v>248</v>
      </c>
      <c r="S28" s="346" t="s">
        <v>249</v>
      </c>
      <c r="T28" s="346" t="s">
        <v>250</v>
      </c>
      <c r="U28" s="346" t="s">
        <v>251</v>
      </c>
      <c r="V28" s="341"/>
      <c r="W28" s="108"/>
    </row>
    <row r="29" spans="1:23" ht="15" thickBot="1">
      <c r="A29" s="350"/>
      <c r="B29" s="354"/>
      <c r="C29" s="352"/>
      <c r="D29" s="352"/>
      <c r="E29" s="352"/>
      <c r="F29" s="343"/>
      <c r="G29" s="108"/>
      <c r="I29" s="350"/>
      <c r="J29" s="354"/>
      <c r="K29" s="352"/>
      <c r="L29" s="352"/>
      <c r="M29" s="352"/>
      <c r="N29" s="343"/>
      <c r="O29" s="108"/>
      <c r="Q29" s="350"/>
      <c r="R29" s="354"/>
      <c r="S29" s="352"/>
      <c r="T29" s="352"/>
      <c r="U29" s="352"/>
      <c r="V29" s="343"/>
      <c r="W29" s="108"/>
    </row>
    <row r="30" spans="1:23" ht="45.75" thickBot="1">
      <c r="A30" s="118" t="s">
        <v>252</v>
      </c>
      <c r="B30" s="120" t="s">
        <v>253</v>
      </c>
      <c r="C30" s="113" t="s">
        <v>254</v>
      </c>
      <c r="D30" s="113" t="s">
        <v>255</v>
      </c>
      <c r="E30" s="113" t="s">
        <v>256</v>
      </c>
      <c r="F30" s="131"/>
      <c r="G30" s="108"/>
      <c r="I30" s="118" t="s">
        <v>252</v>
      </c>
      <c r="J30" s="120" t="s">
        <v>253</v>
      </c>
      <c r="K30" s="113" t="s">
        <v>254</v>
      </c>
      <c r="L30" s="113" t="s">
        <v>255</v>
      </c>
      <c r="M30" s="113" t="s">
        <v>256</v>
      </c>
      <c r="N30" s="131"/>
      <c r="O30" s="108"/>
      <c r="Q30" s="118" t="s">
        <v>252</v>
      </c>
      <c r="R30" s="120" t="s">
        <v>253</v>
      </c>
      <c r="S30" s="113" t="s">
        <v>254</v>
      </c>
      <c r="T30" s="113" t="s">
        <v>255</v>
      </c>
      <c r="U30" s="113" t="s">
        <v>256</v>
      </c>
      <c r="V30" s="131"/>
      <c r="W30" s="108"/>
    </row>
    <row r="31" spans="1:23">
      <c r="A31" s="344" t="s">
        <v>257</v>
      </c>
      <c r="B31" s="353" t="s">
        <v>258</v>
      </c>
      <c r="C31" s="346" t="s">
        <v>259</v>
      </c>
      <c r="D31" s="346" t="s">
        <v>260</v>
      </c>
      <c r="E31" s="346" t="s">
        <v>261</v>
      </c>
      <c r="F31" s="341"/>
      <c r="G31" s="108"/>
      <c r="I31" s="344" t="s">
        <v>257</v>
      </c>
      <c r="J31" s="353" t="s">
        <v>258</v>
      </c>
      <c r="K31" s="346" t="s">
        <v>259</v>
      </c>
      <c r="L31" s="346" t="s">
        <v>260</v>
      </c>
      <c r="M31" s="346" t="s">
        <v>261</v>
      </c>
      <c r="N31" s="341"/>
      <c r="O31" s="108"/>
      <c r="Q31" s="344" t="s">
        <v>257</v>
      </c>
      <c r="R31" s="353" t="s">
        <v>258</v>
      </c>
      <c r="S31" s="346" t="s">
        <v>259</v>
      </c>
      <c r="T31" s="346" t="s">
        <v>260</v>
      </c>
      <c r="U31" s="346" t="s">
        <v>261</v>
      </c>
      <c r="V31" s="341"/>
      <c r="W31" s="108"/>
    </row>
    <row r="32" spans="1:23" ht="15" thickBot="1">
      <c r="A32" s="350"/>
      <c r="B32" s="354"/>
      <c r="C32" s="352"/>
      <c r="D32" s="352"/>
      <c r="E32" s="352"/>
      <c r="F32" s="343"/>
      <c r="G32" s="108"/>
      <c r="I32" s="350"/>
      <c r="J32" s="354"/>
      <c r="K32" s="352"/>
      <c r="L32" s="352"/>
      <c r="M32" s="352"/>
      <c r="N32" s="343"/>
      <c r="O32" s="108"/>
      <c r="Q32" s="350"/>
      <c r="R32" s="354"/>
      <c r="S32" s="352"/>
      <c r="T32" s="352"/>
      <c r="U32" s="352"/>
      <c r="V32" s="343"/>
      <c r="W32" s="108"/>
    </row>
    <row r="33" spans="1:23" ht="15">
      <c r="A33" s="344" t="s">
        <v>262</v>
      </c>
      <c r="B33" s="121" t="s">
        <v>263</v>
      </c>
      <c r="C33" s="346" t="s">
        <v>266</v>
      </c>
      <c r="D33" s="346" t="s">
        <v>267</v>
      </c>
      <c r="E33" s="346" t="s">
        <v>268</v>
      </c>
      <c r="F33" s="341"/>
      <c r="G33" s="108"/>
      <c r="I33" s="344" t="s">
        <v>262</v>
      </c>
      <c r="J33" s="121" t="s">
        <v>263</v>
      </c>
      <c r="K33" s="346" t="s">
        <v>266</v>
      </c>
      <c r="L33" s="346" t="s">
        <v>267</v>
      </c>
      <c r="M33" s="346" t="s">
        <v>268</v>
      </c>
      <c r="N33" s="341"/>
      <c r="O33" s="108"/>
      <c r="Q33" s="344" t="s">
        <v>262</v>
      </c>
      <c r="R33" s="121" t="s">
        <v>263</v>
      </c>
      <c r="S33" s="346" t="s">
        <v>266</v>
      </c>
      <c r="T33" s="346" t="s">
        <v>267</v>
      </c>
      <c r="U33" s="346" t="s">
        <v>268</v>
      </c>
      <c r="V33" s="341"/>
      <c r="W33" s="108"/>
    </row>
    <row r="34" spans="1:23" ht="30">
      <c r="A34" s="349"/>
      <c r="B34" s="122" t="s">
        <v>264</v>
      </c>
      <c r="C34" s="351"/>
      <c r="D34" s="351"/>
      <c r="E34" s="351"/>
      <c r="F34" s="342"/>
      <c r="G34" s="108"/>
      <c r="I34" s="349"/>
      <c r="J34" s="122" t="s">
        <v>264</v>
      </c>
      <c r="K34" s="351"/>
      <c r="L34" s="351"/>
      <c r="M34" s="351"/>
      <c r="N34" s="342"/>
      <c r="O34" s="108"/>
      <c r="Q34" s="349"/>
      <c r="R34" s="122" t="s">
        <v>264</v>
      </c>
      <c r="S34" s="351"/>
      <c r="T34" s="351"/>
      <c r="U34" s="351"/>
      <c r="V34" s="342"/>
      <c r="W34" s="108"/>
    </row>
    <row r="35" spans="1:23" ht="31.5" thickBot="1">
      <c r="A35" s="350"/>
      <c r="B35" s="123" t="s">
        <v>265</v>
      </c>
      <c r="C35" s="352"/>
      <c r="D35" s="352"/>
      <c r="E35" s="352"/>
      <c r="F35" s="343"/>
      <c r="G35" s="108"/>
      <c r="I35" s="350"/>
      <c r="J35" s="123" t="s">
        <v>265</v>
      </c>
      <c r="K35" s="352"/>
      <c r="L35" s="352"/>
      <c r="M35" s="352"/>
      <c r="N35" s="343"/>
      <c r="O35" s="108"/>
      <c r="Q35" s="350"/>
      <c r="R35" s="123" t="s">
        <v>265</v>
      </c>
      <c r="S35" s="352"/>
      <c r="T35" s="352"/>
      <c r="U35" s="352"/>
      <c r="V35" s="343"/>
      <c r="W35" s="108"/>
    </row>
    <row r="36" spans="1:23" ht="30">
      <c r="A36" s="344" t="s">
        <v>269</v>
      </c>
      <c r="B36" s="122" t="s">
        <v>270</v>
      </c>
      <c r="C36" s="346" t="s">
        <v>271</v>
      </c>
      <c r="D36" s="346" t="s">
        <v>272</v>
      </c>
      <c r="E36" s="346" t="s">
        <v>273</v>
      </c>
      <c r="F36" s="341"/>
      <c r="G36" s="108"/>
      <c r="I36" s="344" t="s">
        <v>269</v>
      </c>
      <c r="J36" s="122" t="s">
        <v>270</v>
      </c>
      <c r="K36" s="346" t="s">
        <v>271</v>
      </c>
      <c r="L36" s="346" t="s">
        <v>272</v>
      </c>
      <c r="M36" s="346" t="s">
        <v>273</v>
      </c>
      <c r="N36" s="341"/>
      <c r="O36" s="108"/>
      <c r="Q36" s="344" t="s">
        <v>269</v>
      </c>
      <c r="R36" s="122" t="s">
        <v>270</v>
      </c>
      <c r="S36" s="346" t="s">
        <v>271</v>
      </c>
      <c r="T36" s="346" t="s">
        <v>272</v>
      </c>
      <c r="U36" s="346" t="s">
        <v>273</v>
      </c>
      <c r="V36" s="341"/>
      <c r="W36" s="108"/>
    </row>
    <row r="37" spans="1:23" ht="31.5" thickBot="1">
      <c r="A37" s="345"/>
      <c r="B37" s="124" t="s">
        <v>265</v>
      </c>
      <c r="C37" s="347"/>
      <c r="D37" s="347"/>
      <c r="E37" s="347"/>
      <c r="F37" s="348"/>
      <c r="G37" s="108"/>
      <c r="I37" s="345"/>
      <c r="J37" s="124" t="s">
        <v>265</v>
      </c>
      <c r="K37" s="347"/>
      <c r="L37" s="347"/>
      <c r="M37" s="347"/>
      <c r="N37" s="348"/>
      <c r="O37" s="108"/>
      <c r="Q37" s="345"/>
      <c r="R37" s="124" t="s">
        <v>265</v>
      </c>
      <c r="S37" s="347"/>
      <c r="T37" s="347"/>
      <c r="U37" s="347"/>
      <c r="V37" s="348"/>
      <c r="W37" s="108"/>
    </row>
    <row r="38" spans="1:23" ht="15">
      <c r="A38" s="317" t="s">
        <v>274</v>
      </c>
      <c r="B38" s="318"/>
      <c r="C38" s="318"/>
      <c r="D38" s="318"/>
      <c r="E38" s="318"/>
      <c r="F38" s="318"/>
      <c r="G38" s="108"/>
      <c r="I38" s="317" t="s">
        <v>274</v>
      </c>
      <c r="J38" s="318"/>
      <c r="K38" s="318"/>
      <c r="L38" s="318"/>
      <c r="M38" s="318"/>
      <c r="N38" s="318"/>
      <c r="O38" s="108"/>
      <c r="Q38" s="317" t="s">
        <v>274</v>
      </c>
      <c r="R38" s="318"/>
      <c r="S38" s="318"/>
      <c r="T38" s="318"/>
      <c r="U38" s="318"/>
      <c r="V38" s="318"/>
      <c r="W38" s="108"/>
    </row>
    <row r="39" spans="1:23" ht="15.75" thickBot="1">
      <c r="A39" s="129"/>
      <c r="B39" s="125"/>
      <c r="C39" s="125"/>
      <c r="D39" s="125"/>
      <c r="E39" s="125"/>
      <c r="F39" s="125"/>
      <c r="G39" s="108"/>
      <c r="I39" s="129"/>
      <c r="J39" s="125"/>
      <c r="K39" s="125"/>
      <c r="L39" s="125"/>
      <c r="M39" s="125"/>
      <c r="N39" s="125"/>
      <c r="O39" s="108"/>
      <c r="Q39" s="129"/>
      <c r="R39" s="125"/>
      <c r="S39" s="125"/>
      <c r="T39" s="125"/>
      <c r="U39" s="125"/>
      <c r="V39" s="125"/>
      <c r="W39" s="108"/>
    </row>
    <row r="40" spans="1:23" ht="16.5" customHeight="1" thickBot="1">
      <c r="A40" s="319" t="s">
        <v>275</v>
      </c>
      <c r="B40" s="320"/>
      <c r="C40" s="320"/>
      <c r="D40" s="320"/>
      <c r="E40" s="320"/>
      <c r="F40" s="321"/>
      <c r="G40" s="108"/>
      <c r="I40" s="322" t="s">
        <v>275</v>
      </c>
      <c r="J40" s="323"/>
      <c r="K40" s="323"/>
      <c r="L40" s="323"/>
      <c r="M40" s="323"/>
      <c r="N40" s="324"/>
      <c r="O40" s="108"/>
      <c r="Q40" s="322" t="s">
        <v>275</v>
      </c>
      <c r="R40" s="323"/>
      <c r="S40" s="323"/>
      <c r="T40" s="323"/>
      <c r="U40" s="323"/>
      <c r="V40" s="324"/>
      <c r="W40" s="108"/>
    </row>
    <row r="41" spans="1:23" ht="14.25" customHeight="1">
      <c r="A41" s="325" t="s">
        <v>276</v>
      </c>
      <c r="B41" s="327">
        <f>SUM(G8:G20,F28:F37)</f>
        <v>0</v>
      </c>
      <c r="C41" s="328"/>
      <c r="D41" s="328"/>
      <c r="E41" s="328"/>
      <c r="F41" s="329"/>
      <c r="G41" s="108"/>
      <c r="I41" s="333" t="s">
        <v>276</v>
      </c>
      <c r="J41" s="335">
        <f>SUM(N28:N37,O8:O20)</f>
        <v>0</v>
      </c>
      <c r="K41" s="336"/>
      <c r="L41" s="336"/>
      <c r="M41" s="336"/>
      <c r="N41" s="337"/>
      <c r="O41" s="108"/>
      <c r="Q41" s="333" t="s">
        <v>276</v>
      </c>
      <c r="R41" s="335">
        <f>SUM(V28:V37,W8:W20)</f>
        <v>0</v>
      </c>
      <c r="S41" s="336"/>
      <c r="T41" s="336"/>
      <c r="U41" s="336"/>
      <c r="V41" s="337"/>
      <c r="W41" s="108"/>
    </row>
    <row r="42" spans="1:23" ht="31.5" customHeight="1" thickBot="1">
      <c r="A42" s="326"/>
      <c r="B42" s="330"/>
      <c r="C42" s="331"/>
      <c r="D42" s="331"/>
      <c r="E42" s="331"/>
      <c r="F42" s="332"/>
      <c r="G42" s="130"/>
      <c r="I42" s="334"/>
      <c r="J42" s="338"/>
      <c r="K42" s="339"/>
      <c r="L42" s="339"/>
      <c r="M42" s="339"/>
      <c r="N42" s="340"/>
      <c r="O42" s="130"/>
      <c r="Q42" s="334"/>
      <c r="R42" s="338"/>
      <c r="S42" s="339"/>
      <c r="T42" s="339"/>
      <c r="U42" s="339"/>
      <c r="V42" s="340"/>
      <c r="W42" s="130"/>
    </row>
    <row r="43" spans="1:23" ht="15">
      <c r="A43" s="135"/>
      <c r="B43" s="134"/>
      <c r="C43" s="134"/>
      <c r="D43" s="134"/>
      <c r="E43" s="134"/>
      <c r="F43" s="134"/>
      <c r="G43" s="107"/>
      <c r="I43" s="135"/>
      <c r="J43" s="136"/>
      <c r="K43" s="136"/>
      <c r="L43" s="136"/>
      <c r="M43" s="136"/>
      <c r="N43" s="136"/>
      <c r="O43" s="107"/>
      <c r="Q43" s="135"/>
      <c r="R43" s="136"/>
      <c r="S43" s="136"/>
      <c r="T43" s="136"/>
      <c r="U43" s="136"/>
      <c r="V43" s="136"/>
      <c r="W43" s="107"/>
    </row>
    <row r="44" spans="1:23" ht="15.75" thickBot="1">
      <c r="A44" s="135"/>
      <c r="B44" s="134"/>
      <c r="C44" s="134"/>
      <c r="D44" s="134"/>
      <c r="E44" s="134"/>
      <c r="F44" s="134"/>
      <c r="G44" s="107"/>
      <c r="I44" s="135"/>
      <c r="J44" s="136"/>
      <c r="K44" s="136"/>
      <c r="L44" s="136"/>
      <c r="M44" s="136"/>
      <c r="N44" s="136"/>
      <c r="O44" s="107"/>
      <c r="Q44" s="135"/>
      <c r="R44" s="136"/>
      <c r="S44" s="136"/>
      <c r="T44" s="136"/>
      <c r="U44" s="136"/>
      <c r="V44" s="136"/>
      <c r="W44" s="107"/>
    </row>
    <row r="45" spans="1:23" ht="15.75">
      <c r="A45" s="381" t="s">
        <v>286</v>
      </c>
      <c r="B45" s="382"/>
      <c r="C45" s="382"/>
      <c r="D45" s="382"/>
      <c r="E45" s="382"/>
      <c r="F45" s="382"/>
      <c r="G45" s="383"/>
      <c r="I45" s="381" t="s">
        <v>290</v>
      </c>
      <c r="J45" s="382"/>
      <c r="K45" s="382"/>
      <c r="L45" s="382"/>
      <c r="M45" s="382"/>
      <c r="N45" s="382"/>
      <c r="O45" s="383"/>
    </row>
    <row r="46" spans="1:23" ht="15.75" thickBot="1">
      <c r="A46" s="314">
        <f>'תנאי סף'!G2</f>
        <v>0</v>
      </c>
      <c r="B46" s="315"/>
      <c r="C46" s="315"/>
      <c r="D46" s="315"/>
      <c r="E46" s="315"/>
      <c r="F46" s="315"/>
      <c r="G46" s="316"/>
      <c r="I46" s="314">
        <f>'תנאי סף'!H2</f>
        <v>0</v>
      </c>
      <c r="J46" s="315"/>
      <c r="K46" s="315"/>
      <c r="L46" s="315"/>
      <c r="M46" s="315"/>
      <c r="N46" s="315"/>
      <c r="O46" s="316"/>
    </row>
    <row r="47" spans="1:23" ht="15.75">
      <c r="A47" s="366" t="s">
        <v>189</v>
      </c>
      <c r="B47" s="384" t="s">
        <v>190</v>
      </c>
      <c r="C47" s="385"/>
      <c r="D47" s="367" t="s">
        <v>191</v>
      </c>
      <c r="E47" s="162" t="s">
        <v>192</v>
      </c>
      <c r="F47" s="162" t="s">
        <v>194</v>
      </c>
      <c r="G47" s="126" t="s">
        <v>195</v>
      </c>
      <c r="I47" s="366" t="s">
        <v>189</v>
      </c>
      <c r="J47" s="384" t="s">
        <v>190</v>
      </c>
      <c r="K47" s="385"/>
      <c r="L47" s="367" t="s">
        <v>191</v>
      </c>
      <c r="M47" s="162" t="s">
        <v>192</v>
      </c>
      <c r="N47" s="162" t="s">
        <v>194</v>
      </c>
      <c r="O47" s="126" t="s">
        <v>195</v>
      </c>
    </row>
    <row r="48" spans="1:23" ht="15.75" thickBot="1">
      <c r="A48" s="362"/>
      <c r="B48" s="386"/>
      <c r="C48" s="387"/>
      <c r="D48" s="365"/>
      <c r="E48" s="110" t="s">
        <v>193</v>
      </c>
      <c r="F48" s="110" t="s">
        <v>193</v>
      </c>
      <c r="G48" s="116" t="s">
        <v>196</v>
      </c>
      <c r="I48" s="362"/>
      <c r="J48" s="386"/>
      <c r="K48" s="387"/>
      <c r="L48" s="365"/>
      <c r="M48" s="110" t="s">
        <v>193</v>
      </c>
      <c r="N48" s="110" t="s">
        <v>193</v>
      </c>
      <c r="O48" s="116" t="s">
        <v>196</v>
      </c>
    </row>
    <row r="49" spans="1:15" ht="18.75">
      <c r="A49" s="366" t="s">
        <v>197</v>
      </c>
      <c r="B49" s="390"/>
      <c r="C49" s="391"/>
      <c r="D49" s="394" t="s">
        <v>198</v>
      </c>
      <c r="E49" s="394" t="s">
        <v>199</v>
      </c>
      <c r="F49" s="111" t="s">
        <v>200</v>
      </c>
      <c r="G49" s="117" t="s">
        <v>202</v>
      </c>
      <c r="I49" s="366" t="s">
        <v>197</v>
      </c>
      <c r="J49" s="390"/>
      <c r="K49" s="391"/>
      <c r="L49" s="394" t="s">
        <v>198</v>
      </c>
      <c r="M49" s="394" t="s">
        <v>199</v>
      </c>
      <c r="N49" s="111" t="s">
        <v>200</v>
      </c>
      <c r="O49" s="117" t="s">
        <v>202</v>
      </c>
    </row>
    <row r="50" spans="1:15" ht="20.25" thickBot="1">
      <c r="A50" s="362"/>
      <c r="B50" s="392"/>
      <c r="C50" s="393"/>
      <c r="D50" s="395"/>
      <c r="E50" s="395"/>
      <c r="F50" s="112" t="s">
        <v>201</v>
      </c>
      <c r="G50" s="127" t="s">
        <v>203</v>
      </c>
      <c r="I50" s="362"/>
      <c r="J50" s="392"/>
      <c r="K50" s="393"/>
      <c r="L50" s="395"/>
      <c r="M50" s="395"/>
      <c r="N50" s="112" t="s">
        <v>201</v>
      </c>
      <c r="O50" s="127" t="s">
        <v>203</v>
      </c>
    </row>
    <row r="51" spans="1:15">
      <c r="A51" s="344" t="s">
        <v>204</v>
      </c>
      <c r="B51" s="375" t="s">
        <v>205</v>
      </c>
      <c r="C51" s="376"/>
      <c r="D51" s="346" t="s">
        <v>206</v>
      </c>
      <c r="E51" s="346" t="s">
        <v>207</v>
      </c>
      <c r="F51" s="346" t="s">
        <v>208</v>
      </c>
      <c r="G51" s="341"/>
      <c r="I51" s="344" t="s">
        <v>204</v>
      </c>
      <c r="J51" s="375" t="s">
        <v>205</v>
      </c>
      <c r="K51" s="376"/>
      <c r="L51" s="346" t="s">
        <v>206</v>
      </c>
      <c r="M51" s="346" t="s">
        <v>207</v>
      </c>
      <c r="N51" s="346" t="s">
        <v>208</v>
      </c>
      <c r="O51" s="341"/>
    </row>
    <row r="52" spans="1:15" ht="15" thickBot="1">
      <c r="A52" s="350"/>
      <c r="B52" s="377"/>
      <c r="C52" s="378"/>
      <c r="D52" s="352"/>
      <c r="E52" s="352"/>
      <c r="F52" s="352"/>
      <c r="G52" s="343"/>
      <c r="I52" s="350"/>
      <c r="J52" s="377"/>
      <c r="K52" s="378"/>
      <c r="L52" s="352"/>
      <c r="M52" s="352"/>
      <c r="N52" s="352"/>
      <c r="O52" s="343"/>
    </row>
    <row r="53" spans="1:15">
      <c r="A53" s="344" t="s">
        <v>209</v>
      </c>
      <c r="B53" s="375" t="s">
        <v>210</v>
      </c>
      <c r="C53" s="376"/>
      <c r="D53" s="346" t="s">
        <v>211</v>
      </c>
      <c r="E53" s="346" t="s">
        <v>212</v>
      </c>
      <c r="F53" s="346" t="s">
        <v>213</v>
      </c>
      <c r="G53" s="341"/>
      <c r="I53" s="344" t="s">
        <v>209</v>
      </c>
      <c r="J53" s="375" t="s">
        <v>210</v>
      </c>
      <c r="K53" s="376"/>
      <c r="L53" s="346" t="s">
        <v>211</v>
      </c>
      <c r="M53" s="346" t="s">
        <v>212</v>
      </c>
      <c r="N53" s="346" t="s">
        <v>213</v>
      </c>
      <c r="O53" s="341"/>
    </row>
    <row r="54" spans="1:15" ht="15" thickBot="1">
      <c r="A54" s="350"/>
      <c r="B54" s="377"/>
      <c r="C54" s="378"/>
      <c r="D54" s="352"/>
      <c r="E54" s="352"/>
      <c r="F54" s="352"/>
      <c r="G54" s="343"/>
      <c r="I54" s="350"/>
      <c r="J54" s="377"/>
      <c r="K54" s="378"/>
      <c r="L54" s="352"/>
      <c r="M54" s="352"/>
      <c r="N54" s="352"/>
      <c r="O54" s="343"/>
    </row>
    <row r="55" spans="1:15">
      <c r="A55" s="344" t="s">
        <v>214</v>
      </c>
      <c r="B55" s="375" t="s">
        <v>215</v>
      </c>
      <c r="C55" s="376"/>
      <c r="D55" s="346" t="s">
        <v>216</v>
      </c>
      <c r="E55" s="346" t="s">
        <v>217</v>
      </c>
      <c r="F55" s="346" t="s">
        <v>218</v>
      </c>
      <c r="G55" s="341"/>
      <c r="I55" s="344" t="s">
        <v>214</v>
      </c>
      <c r="J55" s="375" t="s">
        <v>215</v>
      </c>
      <c r="K55" s="376"/>
      <c r="L55" s="346" t="s">
        <v>216</v>
      </c>
      <c r="M55" s="346" t="s">
        <v>217</v>
      </c>
      <c r="N55" s="346" t="s">
        <v>218</v>
      </c>
      <c r="O55" s="341"/>
    </row>
    <row r="56" spans="1:15" ht="15" thickBot="1">
      <c r="A56" s="350"/>
      <c r="B56" s="377"/>
      <c r="C56" s="378"/>
      <c r="D56" s="352"/>
      <c r="E56" s="352"/>
      <c r="F56" s="352"/>
      <c r="G56" s="343"/>
      <c r="I56" s="350"/>
      <c r="J56" s="377"/>
      <c r="K56" s="378"/>
      <c r="L56" s="352"/>
      <c r="M56" s="352"/>
      <c r="N56" s="352"/>
      <c r="O56" s="343"/>
    </row>
    <row r="57" spans="1:15" ht="20.25" thickBot="1">
      <c r="A57" s="159" t="s">
        <v>219</v>
      </c>
      <c r="B57" s="379" t="s">
        <v>220</v>
      </c>
      <c r="C57" s="380"/>
      <c r="D57" s="113" t="s">
        <v>221</v>
      </c>
      <c r="E57" s="113" t="s">
        <v>222</v>
      </c>
      <c r="F57" s="113" t="s">
        <v>223</v>
      </c>
      <c r="G57" s="160"/>
      <c r="I57" s="159" t="s">
        <v>219</v>
      </c>
      <c r="J57" s="379" t="s">
        <v>220</v>
      </c>
      <c r="K57" s="380"/>
      <c r="L57" s="113" t="s">
        <v>221</v>
      </c>
      <c r="M57" s="113" t="s">
        <v>222</v>
      </c>
      <c r="N57" s="113" t="s">
        <v>223</v>
      </c>
      <c r="O57" s="160"/>
    </row>
    <row r="58" spans="1:15" ht="20.25" thickBot="1">
      <c r="A58" s="159" t="s">
        <v>224</v>
      </c>
      <c r="B58" s="379" t="s">
        <v>225</v>
      </c>
      <c r="C58" s="380"/>
      <c r="D58" s="113" t="s">
        <v>226</v>
      </c>
      <c r="E58" s="113" t="s">
        <v>227</v>
      </c>
      <c r="F58" s="113" t="s">
        <v>228</v>
      </c>
      <c r="G58" s="160"/>
      <c r="I58" s="159" t="s">
        <v>224</v>
      </c>
      <c r="J58" s="379" t="s">
        <v>225</v>
      </c>
      <c r="K58" s="380"/>
      <c r="L58" s="113" t="s">
        <v>226</v>
      </c>
      <c r="M58" s="113" t="s">
        <v>227</v>
      </c>
      <c r="N58" s="113" t="s">
        <v>228</v>
      </c>
      <c r="O58" s="160"/>
    </row>
    <row r="59" spans="1:15">
      <c r="A59" s="344" t="s">
        <v>229</v>
      </c>
      <c r="B59" s="368" t="s">
        <v>230</v>
      </c>
      <c r="C59" s="371" t="s">
        <v>231</v>
      </c>
      <c r="D59" s="346" t="s">
        <v>232</v>
      </c>
      <c r="E59" s="346" t="s">
        <v>233</v>
      </c>
      <c r="F59" s="346" t="s">
        <v>234</v>
      </c>
      <c r="G59" s="341"/>
      <c r="I59" s="344" t="s">
        <v>229</v>
      </c>
      <c r="J59" s="368" t="s">
        <v>230</v>
      </c>
      <c r="K59" s="371" t="s">
        <v>231</v>
      </c>
      <c r="L59" s="346" t="s">
        <v>232</v>
      </c>
      <c r="M59" s="346" t="s">
        <v>233</v>
      </c>
      <c r="N59" s="346" t="s">
        <v>234</v>
      </c>
      <c r="O59" s="341"/>
    </row>
    <row r="60" spans="1:15" ht="15" thickBot="1">
      <c r="A60" s="350"/>
      <c r="B60" s="369"/>
      <c r="C60" s="372"/>
      <c r="D60" s="352"/>
      <c r="E60" s="352"/>
      <c r="F60" s="352"/>
      <c r="G60" s="343"/>
      <c r="I60" s="350"/>
      <c r="J60" s="369"/>
      <c r="K60" s="372"/>
      <c r="L60" s="352"/>
      <c r="M60" s="352"/>
      <c r="N60" s="352"/>
      <c r="O60" s="343"/>
    </row>
    <row r="61" spans="1:15" ht="30.75" thickBot="1">
      <c r="A61" s="159" t="s">
        <v>235</v>
      </c>
      <c r="B61" s="369"/>
      <c r="C61" s="161" t="s">
        <v>236</v>
      </c>
      <c r="D61" s="113" t="s">
        <v>237</v>
      </c>
      <c r="E61" s="113" t="s">
        <v>238</v>
      </c>
      <c r="F61" s="113" t="s">
        <v>239</v>
      </c>
      <c r="G61" s="160"/>
      <c r="I61" s="159" t="s">
        <v>235</v>
      </c>
      <c r="J61" s="369"/>
      <c r="K61" s="161" t="s">
        <v>236</v>
      </c>
      <c r="L61" s="113" t="s">
        <v>237</v>
      </c>
      <c r="M61" s="113" t="s">
        <v>238</v>
      </c>
      <c r="N61" s="113" t="s">
        <v>239</v>
      </c>
      <c r="O61" s="160"/>
    </row>
    <row r="62" spans="1:15">
      <c r="A62" s="344" t="s">
        <v>240</v>
      </c>
      <c r="B62" s="369"/>
      <c r="C62" s="373" t="s">
        <v>241</v>
      </c>
      <c r="D62" s="346" t="s">
        <v>242</v>
      </c>
      <c r="E62" s="346" t="s">
        <v>243</v>
      </c>
      <c r="F62" s="346" t="s">
        <v>244</v>
      </c>
      <c r="G62" s="341"/>
      <c r="I62" s="344" t="s">
        <v>240</v>
      </c>
      <c r="J62" s="369"/>
      <c r="K62" s="373" t="s">
        <v>241</v>
      </c>
      <c r="L62" s="346" t="s">
        <v>242</v>
      </c>
      <c r="M62" s="346" t="s">
        <v>243</v>
      </c>
      <c r="N62" s="346" t="s">
        <v>244</v>
      </c>
      <c r="O62" s="341"/>
    </row>
    <row r="63" spans="1:15" ht="15" thickBot="1">
      <c r="A63" s="350"/>
      <c r="B63" s="370"/>
      <c r="C63" s="374"/>
      <c r="D63" s="352"/>
      <c r="E63" s="352"/>
      <c r="F63" s="352"/>
      <c r="G63" s="343"/>
      <c r="I63" s="350"/>
      <c r="J63" s="370"/>
      <c r="K63" s="374"/>
      <c r="L63" s="352"/>
      <c r="M63" s="352"/>
      <c r="N63" s="352"/>
      <c r="O63" s="343"/>
    </row>
    <row r="64" spans="1:15" ht="15">
      <c r="A64" s="355" t="s">
        <v>245</v>
      </c>
      <c r="B64" s="356"/>
      <c r="C64" s="356"/>
      <c r="D64" s="356"/>
      <c r="E64" s="356"/>
      <c r="F64" s="356"/>
      <c r="G64" s="357"/>
      <c r="I64" s="355" t="s">
        <v>245</v>
      </c>
      <c r="J64" s="356"/>
      <c r="K64" s="356"/>
      <c r="L64" s="356"/>
      <c r="M64" s="356"/>
      <c r="N64" s="356"/>
      <c r="O64" s="357"/>
    </row>
    <row r="65" spans="1:15" ht="15">
      <c r="A65" s="128"/>
      <c r="B65" s="107"/>
      <c r="C65" s="107"/>
      <c r="D65" s="107"/>
      <c r="E65" s="107"/>
      <c r="F65" s="107"/>
      <c r="G65" s="108"/>
      <c r="I65" s="128"/>
      <c r="J65" s="107"/>
      <c r="K65" s="107"/>
      <c r="L65" s="107"/>
      <c r="M65" s="107"/>
      <c r="N65" s="107"/>
      <c r="O65" s="108"/>
    </row>
    <row r="66" spans="1:15" ht="16.5" thickBot="1">
      <c r="A66" s="358" t="s">
        <v>246</v>
      </c>
      <c r="B66" s="359"/>
      <c r="C66" s="359"/>
      <c r="D66" s="359"/>
      <c r="E66" s="359"/>
      <c r="F66" s="359"/>
      <c r="G66" s="360"/>
      <c r="I66" s="358" t="s">
        <v>246</v>
      </c>
      <c r="J66" s="359"/>
      <c r="K66" s="359"/>
      <c r="L66" s="359"/>
      <c r="M66" s="359"/>
      <c r="N66" s="359"/>
      <c r="O66" s="360"/>
    </row>
    <row r="67" spans="1:15" ht="15.75">
      <c r="A67" s="361" t="s">
        <v>189</v>
      </c>
      <c r="B67" s="363" t="s">
        <v>190</v>
      </c>
      <c r="C67" s="363" t="s">
        <v>191</v>
      </c>
      <c r="D67" s="114" t="s">
        <v>192</v>
      </c>
      <c r="E67" s="114" t="s">
        <v>194</v>
      </c>
      <c r="F67" s="115" t="s">
        <v>195</v>
      </c>
      <c r="G67" s="108"/>
      <c r="I67" s="361" t="s">
        <v>189</v>
      </c>
      <c r="J67" s="363" t="s">
        <v>190</v>
      </c>
      <c r="K67" s="363" t="s">
        <v>191</v>
      </c>
      <c r="L67" s="114" t="s">
        <v>192</v>
      </c>
      <c r="M67" s="114" t="s">
        <v>194</v>
      </c>
      <c r="N67" s="115" t="s">
        <v>195</v>
      </c>
      <c r="O67" s="108"/>
    </row>
    <row r="68" spans="1:15" ht="15.75" thickBot="1">
      <c r="A68" s="362"/>
      <c r="B68" s="364"/>
      <c r="C68" s="365"/>
      <c r="D68" s="110" t="s">
        <v>193</v>
      </c>
      <c r="E68" s="110" t="s">
        <v>193</v>
      </c>
      <c r="F68" s="116" t="s">
        <v>196</v>
      </c>
      <c r="G68" s="108"/>
      <c r="I68" s="362"/>
      <c r="J68" s="364"/>
      <c r="K68" s="365"/>
      <c r="L68" s="110" t="s">
        <v>193</v>
      </c>
      <c r="M68" s="110" t="s">
        <v>193</v>
      </c>
      <c r="N68" s="116" t="s">
        <v>196</v>
      </c>
      <c r="O68" s="108"/>
    </row>
    <row r="69" spans="1:15" ht="18.75">
      <c r="A69" s="366" t="s">
        <v>197</v>
      </c>
      <c r="B69" s="364"/>
      <c r="C69" s="367" t="s">
        <v>198</v>
      </c>
      <c r="D69" s="367" t="s">
        <v>199</v>
      </c>
      <c r="E69" s="111" t="s">
        <v>200</v>
      </c>
      <c r="F69" s="117" t="s">
        <v>202</v>
      </c>
      <c r="G69" s="108"/>
      <c r="I69" s="366" t="s">
        <v>197</v>
      </c>
      <c r="J69" s="364"/>
      <c r="K69" s="367" t="s">
        <v>198</v>
      </c>
      <c r="L69" s="367" t="s">
        <v>199</v>
      </c>
      <c r="M69" s="111" t="s">
        <v>200</v>
      </c>
      <c r="N69" s="117" t="s">
        <v>202</v>
      </c>
      <c r="O69" s="108"/>
    </row>
    <row r="70" spans="1:15" ht="20.25" thickBot="1">
      <c r="A70" s="362"/>
      <c r="B70" s="365"/>
      <c r="C70" s="365"/>
      <c r="D70" s="365"/>
      <c r="E70" s="110" t="s">
        <v>201</v>
      </c>
      <c r="F70" s="116" t="s">
        <v>203</v>
      </c>
      <c r="G70" s="108"/>
      <c r="I70" s="362"/>
      <c r="J70" s="365"/>
      <c r="K70" s="365"/>
      <c r="L70" s="365"/>
      <c r="M70" s="110" t="s">
        <v>201</v>
      </c>
      <c r="N70" s="116" t="s">
        <v>203</v>
      </c>
      <c r="O70" s="108"/>
    </row>
    <row r="71" spans="1:15">
      <c r="A71" s="344" t="s">
        <v>247</v>
      </c>
      <c r="B71" s="353" t="s">
        <v>248</v>
      </c>
      <c r="C71" s="346" t="s">
        <v>249</v>
      </c>
      <c r="D71" s="346" t="s">
        <v>250</v>
      </c>
      <c r="E71" s="346" t="s">
        <v>251</v>
      </c>
      <c r="F71" s="341"/>
      <c r="G71" s="108"/>
      <c r="I71" s="344" t="s">
        <v>247</v>
      </c>
      <c r="J71" s="353" t="s">
        <v>248</v>
      </c>
      <c r="K71" s="346" t="s">
        <v>249</v>
      </c>
      <c r="L71" s="346" t="s">
        <v>250</v>
      </c>
      <c r="M71" s="346" t="s">
        <v>251</v>
      </c>
      <c r="N71" s="341"/>
      <c r="O71" s="108"/>
    </row>
    <row r="72" spans="1:15" ht="15" thickBot="1">
      <c r="A72" s="350"/>
      <c r="B72" s="354"/>
      <c r="C72" s="352"/>
      <c r="D72" s="352"/>
      <c r="E72" s="352"/>
      <c r="F72" s="343"/>
      <c r="G72" s="108"/>
      <c r="I72" s="350"/>
      <c r="J72" s="354"/>
      <c r="K72" s="352"/>
      <c r="L72" s="352"/>
      <c r="M72" s="352"/>
      <c r="N72" s="343"/>
      <c r="O72" s="108"/>
    </row>
    <row r="73" spans="1:15" ht="45.75" thickBot="1">
      <c r="A73" s="159" t="s">
        <v>252</v>
      </c>
      <c r="B73" s="120" t="s">
        <v>253</v>
      </c>
      <c r="C73" s="113" t="s">
        <v>254</v>
      </c>
      <c r="D73" s="113" t="s">
        <v>255</v>
      </c>
      <c r="E73" s="113" t="s">
        <v>256</v>
      </c>
      <c r="F73" s="160"/>
      <c r="G73" s="108"/>
      <c r="I73" s="159" t="s">
        <v>252</v>
      </c>
      <c r="J73" s="120" t="s">
        <v>253</v>
      </c>
      <c r="K73" s="113" t="s">
        <v>254</v>
      </c>
      <c r="L73" s="113" t="s">
        <v>255</v>
      </c>
      <c r="M73" s="113" t="s">
        <v>256</v>
      </c>
      <c r="N73" s="160"/>
      <c r="O73" s="108"/>
    </row>
    <row r="74" spans="1:15">
      <c r="A74" s="344" t="s">
        <v>257</v>
      </c>
      <c r="B74" s="353" t="s">
        <v>258</v>
      </c>
      <c r="C74" s="346" t="s">
        <v>259</v>
      </c>
      <c r="D74" s="346" t="s">
        <v>260</v>
      </c>
      <c r="E74" s="346" t="s">
        <v>261</v>
      </c>
      <c r="F74" s="341"/>
      <c r="G74" s="108"/>
      <c r="I74" s="344" t="s">
        <v>257</v>
      </c>
      <c r="J74" s="353" t="s">
        <v>258</v>
      </c>
      <c r="K74" s="346" t="s">
        <v>259</v>
      </c>
      <c r="L74" s="346" t="s">
        <v>260</v>
      </c>
      <c r="M74" s="346" t="s">
        <v>261</v>
      </c>
      <c r="N74" s="341"/>
      <c r="O74" s="108"/>
    </row>
    <row r="75" spans="1:15" ht="15" thickBot="1">
      <c r="A75" s="350"/>
      <c r="B75" s="354"/>
      <c r="C75" s="352"/>
      <c r="D75" s="352"/>
      <c r="E75" s="352"/>
      <c r="F75" s="343"/>
      <c r="G75" s="108"/>
      <c r="I75" s="350"/>
      <c r="J75" s="354"/>
      <c r="K75" s="352"/>
      <c r="L75" s="352"/>
      <c r="M75" s="352"/>
      <c r="N75" s="343"/>
      <c r="O75" s="108"/>
    </row>
    <row r="76" spans="1:15" ht="15">
      <c r="A76" s="344" t="s">
        <v>262</v>
      </c>
      <c r="B76" s="121" t="s">
        <v>263</v>
      </c>
      <c r="C76" s="346" t="s">
        <v>266</v>
      </c>
      <c r="D76" s="346" t="s">
        <v>267</v>
      </c>
      <c r="E76" s="346" t="s">
        <v>268</v>
      </c>
      <c r="F76" s="341"/>
      <c r="G76" s="108"/>
      <c r="I76" s="344" t="s">
        <v>262</v>
      </c>
      <c r="J76" s="121" t="s">
        <v>263</v>
      </c>
      <c r="K76" s="346" t="s">
        <v>266</v>
      </c>
      <c r="L76" s="346" t="s">
        <v>267</v>
      </c>
      <c r="M76" s="346" t="s">
        <v>268</v>
      </c>
      <c r="N76" s="341"/>
      <c r="O76" s="108"/>
    </row>
    <row r="77" spans="1:15" ht="30">
      <c r="A77" s="349"/>
      <c r="B77" s="122" t="s">
        <v>264</v>
      </c>
      <c r="C77" s="351"/>
      <c r="D77" s="351"/>
      <c r="E77" s="351"/>
      <c r="F77" s="342"/>
      <c r="G77" s="108"/>
      <c r="I77" s="349"/>
      <c r="J77" s="122" t="s">
        <v>264</v>
      </c>
      <c r="K77" s="351"/>
      <c r="L77" s="351"/>
      <c r="M77" s="351"/>
      <c r="N77" s="342"/>
      <c r="O77" s="108"/>
    </row>
    <row r="78" spans="1:15" ht="31.5" thickBot="1">
      <c r="A78" s="350"/>
      <c r="B78" s="123" t="s">
        <v>265</v>
      </c>
      <c r="C78" s="352"/>
      <c r="D78" s="352"/>
      <c r="E78" s="352"/>
      <c r="F78" s="343"/>
      <c r="G78" s="108"/>
      <c r="I78" s="350"/>
      <c r="J78" s="123" t="s">
        <v>265</v>
      </c>
      <c r="K78" s="352"/>
      <c r="L78" s="352"/>
      <c r="M78" s="352"/>
      <c r="N78" s="343"/>
      <c r="O78" s="108"/>
    </row>
    <row r="79" spans="1:15" ht="30">
      <c r="A79" s="344" t="s">
        <v>269</v>
      </c>
      <c r="B79" s="122" t="s">
        <v>270</v>
      </c>
      <c r="C79" s="346" t="s">
        <v>271</v>
      </c>
      <c r="D79" s="346" t="s">
        <v>272</v>
      </c>
      <c r="E79" s="346" t="s">
        <v>273</v>
      </c>
      <c r="F79" s="341"/>
      <c r="G79" s="108"/>
      <c r="I79" s="344" t="s">
        <v>269</v>
      </c>
      <c r="J79" s="122" t="s">
        <v>270</v>
      </c>
      <c r="K79" s="346" t="s">
        <v>271</v>
      </c>
      <c r="L79" s="346" t="s">
        <v>272</v>
      </c>
      <c r="M79" s="346" t="s">
        <v>273</v>
      </c>
      <c r="N79" s="341"/>
      <c r="O79" s="108"/>
    </row>
    <row r="80" spans="1:15" ht="31.5" thickBot="1">
      <c r="A80" s="345"/>
      <c r="B80" s="124" t="s">
        <v>265</v>
      </c>
      <c r="C80" s="347"/>
      <c r="D80" s="347"/>
      <c r="E80" s="347"/>
      <c r="F80" s="348"/>
      <c r="G80" s="108"/>
      <c r="I80" s="345"/>
      <c r="J80" s="124" t="s">
        <v>265</v>
      </c>
      <c r="K80" s="347"/>
      <c r="L80" s="347"/>
      <c r="M80" s="347"/>
      <c r="N80" s="348"/>
      <c r="O80" s="108"/>
    </row>
    <row r="81" spans="1:15" ht="15">
      <c r="A81" s="317" t="s">
        <v>274</v>
      </c>
      <c r="B81" s="318"/>
      <c r="C81" s="318"/>
      <c r="D81" s="318"/>
      <c r="E81" s="318"/>
      <c r="F81" s="318"/>
      <c r="G81" s="108"/>
      <c r="I81" s="317" t="s">
        <v>274</v>
      </c>
      <c r="J81" s="318"/>
      <c r="K81" s="318"/>
      <c r="L81" s="318"/>
      <c r="M81" s="318"/>
      <c r="N81" s="318"/>
      <c r="O81" s="108"/>
    </row>
    <row r="82" spans="1:15" ht="15.75" thickBot="1">
      <c r="A82" s="129"/>
      <c r="B82" s="125"/>
      <c r="C82" s="125"/>
      <c r="D82" s="125"/>
      <c r="E82" s="125"/>
      <c r="F82" s="125"/>
      <c r="G82" s="108"/>
      <c r="I82" s="129"/>
      <c r="J82" s="125"/>
      <c r="K82" s="125"/>
      <c r="L82" s="125"/>
      <c r="M82" s="125"/>
      <c r="N82" s="125"/>
      <c r="O82" s="108"/>
    </row>
    <row r="83" spans="1:15" ht="16.5" thickBot="1">
      <c r="A83" s="319" t="s">
        <v>275</v>
      </c>
      <c r="B83" s="320"/>
      <c r="C83" s="320"/>
      <c r="D83" s="320"/>
      <c r="E83" s="320"/>
      <c r="F83" s="321"/>
      <c r="G83" s="108"/>
      <c r="I83" s="322" t="s">
        <v>275</v>
      </c>
      <c r="J83" s="323"/>
      <c r="K83" s="323"/>
      <c r="L83" s="323"/>
      <c r="M83" s="323"/>
      <c r="N83" s="324"/>
      <c r="O83" s="108"/>
    </row>
    <row r="84" spans="1:15">
      <c r="A84" s="325" t="s">
        <v>276</v>
      </c>
      <c r="B84" s="327">
        <f>SUM(G51:G63,F71:F80)</f>
        <v>0</v>
      </c>
      <c r="C84" s="328"/>
      <c r="D84" s="328"/>
      <c r="E84" s="328"/>
      <c r="F84" s="329"/>
      <c r="G84" s="108"/>
      <c r="I84" s="333" t="s">
        <v>276</v>
      </c>
      <c r="J84" s="335">
        <f>SUM(N71:N80,O51:O63)</f>
        <v>0</v>
      </c>
      <c r="K84" s="336"/>
      <c r="L84" s="336"/>
      <c r="M84" s="336"/>
      <c r="N84" s="337"/>
      <c r="O84" s="108"/>
    </row>
    <row r="85" spans="1:15" ht="15" thickBot="1">
      <c r="A85" s="326"/>
      <c r="B85" s="330"/>
      <c r="C85" s="331"/>
      <c r="D85" s="331"/>
      <c r="E85" s="331"/>
      <c r="F85" s="332"/>
      <c r="G85" s="130"/>
      <c r="I85" s="334"/>
      <c r="J85" s="338"/>
      <c r="K85" s="339"/>
      <c r="L85" s="339"/>
      <c r="M85" s="339"/>
      <c r="N85" s="340"/>
      <c r="O85" s="130"/>
    </row>
    <row r="87" spans="1:15" ht="15" thickBot="1"/>
    <row r="88" spans="1:15" ht="16.5" thickBot="1">
      <c r="A88" s="388" t="s">
        <v>306</v>
      </c>
      <c r="B88" s="389"/>
      <c r="C88" s="134"/>
      <c r="D88" s="142" t="s">
        <v>283</v>
      </c>
    </row>
    <row r="89" spans="1:15" ht="15.75" thickBot="1">
      <c r="A89" s="137" t="s">
        <v>278</v>
      </c>
      <c r="B89" s="138" t="e">
        <f>D89/B41*100</f>
        <v>#DIV/0!</v>
      </c>
      <c r="C89" s="134"/>
      <c r="D89" s="141">
        <f>MIN(B41,J41,R41)</f>
        <v>0</v>
      </c>
    </row>
    <row r="90" spans="1:15" ht="15">
      <c r="A90" s="139" t="s">
        <v>187</v>
      </c>
      <c r="B90" s="140" t="e">
        <f>D89/J41*100</f>
        <v>#DIV/0!</v>
      </c>
      <c r="C90" s="134"/>
      <c r="D90" s="134"/>
    </row>
    <row r="91" spans="1:15" ht="15">
      <c r="A91" s="139" t="s">
        <v>277</v>
      </c>
      <c r="B91" s="140" t="e">
        <f>D89/R41*100</f>
        <v>#DIV/0!</v>
      </c>
      <c r="C91" s="134"/>
      <c r="D91" s="134"/>
    </row>
    <row r="92" spans="1:15" ht="15">
      <c r="A92" s="182" t="s">
        <v>289</v>
      </c>
      <c r="B92" s="104" t="e">
        <f>D89/B84*100</f>
        <v>#DIV/0!</v>
      </c>
    </row>
    <row r="93" spans="1:15" ht="15.75" thickBot="1">
      <c r="A93" s="183" t="s">
        <v>290</v>
      </c>
      <c r="B93" s="105" t="e">
        <f>D89/J84*100</f>
        <v>#DIV/0!</v>
      </c>
    </row>
  </sheetData>
  <mergeCells count="381">
    <mergeCell ref="F8:F9"/>
    <mergeCell ref="G8:G9"/>
    <mergeCell ref="A10:A11"/>
    <mergeCell ref="B10:C11"/>
    <mergeCell ref="D10:D11"/>
    <mergeCell ref="E10:E11"/>
    <mergeCell ref="F10:F11"/>
    <mergeCell ref="G10:G11"/>
    <mergeCell ref="A8:A9"/>
    <mergeCell ref="B8:C9"/>
    <mergeCell ref="D8:D9"/>
    <mergeCell ref="E8:E9"/>
    <mergeCell ref="C16:C17"/>
    <mergeCell ref="D16:D17"/>
    <mergeCell ref="A12:A13"/>
    <mergeCell ref="B12:C13"/>
    <mergeCell ref="D12:D13"/>
    <mergeCell ref="E16:E17"/>
    <mergeCell ref="F16:F17"/>
    <mergeCell ref="G16:G17"/>
    <mergeCell ref="A19:A20"/>
    <mergeCell ref="C19:C20"/>
    <mergeCell ref="D19:D20"/>
    <mergeCell ref="E19:E20"/>
    <mergeCell ref="F19:F20"/>
    <mergeCell ref="G19:G20"/>
    <mergeCell ref="E12:E13"/>
    <mergeCell ref="F12:F13"/>
    <mergeCell ref="G12:G13"/>
    <mergeCell ref="B14:C14"/>
    <mergeCell ref="B15:C15"/>
    <mergeCell ref="A16:A17"/>
    <mergeCell ref="B16:B20"/>
    <mergeCell ref="D28:D29"/>
    <mergeCell ref="E28:E29"/>
    <mergeCell ref="F28:F29"/>
    <mergeCell ref="A24:A25"/>
    <mergeCell ref="B24:B27"/>
    <mergeCell ref="C24:C25"/>
    <mergeCell ref="A26:A27"/>
    <mergeCell ref="C26:C27"/>
    <mergeCell ref="D26:D27"/>
    <mergeCell ref="A21:G21"/>
    <mergeCell ref="A23:G23"/>
    <mergeCell ref="A38:F38"/>
    <mergeCell ref="A40:F40"/>
    <mergeCell ref="B41:F42"/>
    <mergeCell ref="A33:A35"/>
    <mergeCell ref="C33:C35"/>
    <mergeCell ref="D33:D35"/>
    <mergeCell ref="E33:E35"/>
    <mergeCell ref="F33:F35"/>
    <mergeCell ref="A36:A37"/>
    <mergeCell ref="C36:C37"/>
    <mergeCell ref="D36:D37"/>
    <mergeCell ref="E36:E37"/>
    <mergeCell ref="F36:F37"/>
    <mergeCell ref="A31:A32"/>
    <mergeCell ref="B31:B32"/>
    <mergeCell ref="C31:C32"/>
    <mergeCell ref="D31:D32"/>
    <mergeCell ref="E31:E32"/>
    <mergeCell ref="F31:F32"/>
    <mergeCell ref="A28:A29"/>
    <mergeCell ref="B28:B29"/>
    <mergeCell ref="C28:C29"/>
    <mergeCell ref="I8:I9"/>
    <mergeCell ref="J8:K9"/>
    <mergeCell ref="L8:L9"/>
    <mergeCell ref="M8:M9"/>
    <mergeCell ref="N8:N9"/>
    <mergeCell ref="O8:O9"/>
    <mergeCell ref="A2:G2"/>
    <mergeCell ref="I2:O2"/>
    <mergeCell ref="I4:I5"/>
    <mergeCell ref="J4:K5"/>
    <mergeCell ref="L4:L5"/>
    <mergeCell ref="I6:I7"/>
    <mergeCell ref="J6:K7"/>
    <mergeCell ref="L6:L7"/>
    <mergeCell ref="M6:M7"/>
    <mergeCell ref="B6:C7"/>
    <mergeCell ref="D6:D7"/>
    <mergeCell ref="E6:E7"/>
    <mergeCell ref="A3:G3"/>
    <mergeCell ref="I3:O3"/>
    <mergeCell ref="A4:A5"/>
    <mergeCell ref="B4:C5"/>
    <mergeCell ref="D4:D5"/>
    <mergeCell ref="A6:A7"/>
    <mergeCell ref="I12:I13"/>
    <mergeCell ref="J12:K13"/>
    <mergeCell ref="L12:L13"/>
    <mergeCell ref="M12:M13"/>
    <mergeCell ref="N12:N13"/>
    <mergeCell ref="O12:O13"/>
    <mergeCell ref="I10:I11"/>
    <mergeCell ref="J10:K11"/>
    <mergeCell ref="L10:L11"/>
    <mergeCell ref="M10:M11"/>
    <mergeCell ref="N10:N11"/>
    <mergeCell ref="O10:O11"/>
    <mergeCell ref="O16:O17"/>
    <mergeCell ref="I19:I20"/>
    <mergeCell ref="K19:K20"/>
    <mergeCell ref="L19:L20"/>
    <mergeCell ref="M19:M20"/>
    <mergeCell ref="N19:N20"/>
    <mergeCell ref="O19:O20"/>
    <mergeCell ref="J14:K14"/>
    <mergeCell ref="J15:K15"/>
    <mergeCell ref="I16:I17"/>
    <mergeCell ref="J16:J20"/>
    <mergeCell ref="K16:K17"/>
    <mergeCell ref="L16:L17"/>
    <mergeCell ref="Q2:W2"/>
    <mergeCell ref="Q4:Q5"/>
    <mergeCell ref="R4:S5"/>
    <mergeCell ref="T4:T5"/>
    <mergeCell ref="Q6:Q7"/>
    <mergeCell ref="R6:S7"/>
    <mergeCell ref="I33:I35"/>
    <mergeCell ref="K33:K35"/>
    <mergeCell ref="L33:L35"/>
    <mergeCell ref="M33:M35"/>
    <mergeCell ref="N33:N35"/>
    <mergeCell ref="I31:I32"/>
    <mergeCell ref="J31:J32"/>
    <mergeCell ref="K31:K32"/>
    <mergeCell ref="L31:L32"/>
    <mergeCell ref="M31:M32"/>
    <mergeCell ref="N31:N32"/>
    <mergeCell ref="I28:I29"/>
    <mergeCell ref="J28:J29"/>
    <mergeCell ref="K28:K29"/>
    <mergeCell ref="L28:L29"/>
    <mergeCell ref="M28:M29"/>
    <mergeCell ref="N28:N29"/>
    <mergeCell ref="I21:O21"/>
    <mergeCell ref="T6:T7"/>
    <mergeCell ref="U6:U7"/>
    <mergeCell ref="Q8:Q9"/>
    <mergeCell ref="R8:S9"/>
    <mergeCell ref="T8:T9"/>
    <mergeCell ref="U8:U9"/>
    <mergeCell ref="I38:N38"/>
    <mergeCell ref="I40:N40"/>
    <mergeCell ref="I41:I42"/>
    <mergeCell ref="J41:N42"/>
    <mergeCell ref="I36:I37"/>
    <mergeCell ref="K36:K37"/>
    <mergeCell ref="L36:L37"/>
    <mergeCell ref="M36:M37"/>
    <mergeCell ref="N36:N37"/>
    <mergeCell ref="I23:O23"/>
    <mergeCell ref="I24:I25"/>
    <mergeCell ref="J24:J27"/>
    <mergeCell ref="K24:K25"/>
    <mergeCell ref="I26:I27"/>
    <mergeCell ref="K26:K27"/>
    <mergeCell ref="L26:L27"/>
    <mergeCell ref="M16:M17"/>
    <mergeCell ref="N16:N17"/>
    <mergeCell ref="U12:U13"/>
    <mergeCell ref="V12:V13"/>
    <mergeCell ref="W12:W13"/>
    <mergeCell ref="V8:V9"/>
    <mergeCell ref="W8:W9"/>
    <mergeCell ref="Q10:Q11"/>
    <mergeCell ref="R10:S11"/>
    <mergeCell ref="T10:T11"/>
    <mergeCell ref="U10:U11"/>
    <mergeCell ref="V10:V11"/>
    <mergeCell ref="W10:W11"/>
    <mergeCell ref="R14:S14"/>
    <mergeCell ref="R15:S15"/>
    <mergeCell ref="Q16:Q17"/>
    <mergeCell ref="R16:R20"/>
    <mergeCell ref="S16:S17"/>
    <mergeCell ref="T16:T17"/>
    <mergeCell ref="Q12:Q13"/>
    <mergeCell ref="R12:S13"/>
    <mergeCell ref="T12:T13"/>
    <mergeCell ref="Q21:W21"/>
    <mergeCell ref="Q23:W23"/>
    <mergeCell ref="Q24:Q25"/>
    <mergeCell ref="R24:R27"/>
    <mergeCell ref="S24:S25"/>
    <mergeCell ref="Q26:Q27"/>
    <mergeCell ref="S26:S27"/>
    <mergeCell ref="T26:T27"/>
    <mergeCell ref="U16:U17"/>
    <mergeCell ref="V16:V17"/>
    <mergeCell ref="W16:W17"/>
    <mergeCell ref="Q19:Q20"/>
    <mergeCell ref="S19:S20"/>
    <mergeCell ref="T19:T20"/>
    <mergeCell ref="U19:U20"/>
    <mergeCell ref="V19:V20"/>
    <mergeCell ref="W19:W20"/>
    <mergeCell ref="Q31:Q32"/>
    <mergeCell ref="R31:R32"/>
    <mergeCell ref="S31:S32"/>
    <mergeCell ref="T31:T32"/>
    <mergeCell ref="U31:U32"/>
    <mergeCell ref="V31:V32"/>
    <mergeCell ref="Q28:Q29"/>
    <mergeCell ref="R28:R29"/>
    <mergeCell ref="S28:S29"/>
    <mergeCell ref="T28:T29"/>
    <mergeCell ref="U28:U29"/>
    <mergeCell ref="V28:V29"/>
    <mergeCell ref="A88:B88"/>
    <mergeCell ref="Q38:V38"/>
    <mergeCell ref="Q40:V40"/>
    <mergeCell ref="Q41:Q42"/>
    <mergeCell ref="R41:V42"/>
    <mergeCell ref="Q33:Q35"/>
    <mergeCell ref="S33:S35"/>
    <mergeCell ref="T33:T35"/>
    <mergeCell ref="U33:U35"/>
    <mergeCell ref="V33:V35"/>
    <mergeCell ref="Q36:Q37"/>
    <mergeCell ref="S36:S37"/>
    <mergeCell ref="T36:T37"/>
    <mergeCell ref="U36:U37"/>
    <mergeCell ref="V36:V37"/>
    <mergeCell ref="A41:A42"/>
    <mergeCell ref="A49:A50"/>
    <mergeCell ref="B49:C50"/>
    <mergeCell ref="D49:D50"/>
    <mergeCell ref="E49:E50"/>
    <mergeCell ref="I49:I50"/>
    <mergeCell ref="J49:K50"/>
    <mergeCell ref="L49:L50"/>
    <mergeCell ref="M49:M50"/>
    <mergeCell ref="A45:G45"/>
    <mergeCell ref="I45:O45"/>
    <mergeCell ref="A47:A48"/>
    <mergeCell ref="B47:C48"/>
    <mergeCell ref="D47:D48"/>
    <mergeCell ref="I47:I48"/>
    <mergeCell ref="J47:K48"/>
    <mergeCell ref="L47:L48"/>
    <mergeCell ref="M53:M54"/>
    <mergeCell ref="N53:N54"/>
    <mergeCell ref="O53:O54"/>
    <mergeCell ref="A51:A52"/>
    <mergeCell ref="B51:C52"/>
    <mergeCell ref="D51:D52"/>
    <mergeCell ref="E51:E52"/>
    <mergeCell ref="F51:F52"/>
    <mergeCell ref="G51:G52"/>
    <mergeCell ref="I51:I52"/>
    <mergeCell ref="J51:K52"/>
    <mergeCell ref="L51:L52"/>
    <mergeCell ref="M51:M52"/>
    <mergeCell ref="N51:N52"/>
    <mergeCell ref="O51:O52"/>
    <mergeCell ref="A53:A54"/>
    <mergeCell ref="B53:C54"/>
    <mergeCell ref="D53:D54"/>
    <mergeCell ref="E53:E54"/>
    <mergeCell ref="F53:F54"/>
    <mergeCell ref="G53:G54"/>
    <mergeCell ref="I53:I54"/>
    <mergeCell ref="J53:K54"/>
    <mergeCell ref="L53:L54"/>
    <mergeCell ref="L59:L60"/>
    <mergeCell ref="G59:G60"/>
    <mergeCell ref="I59:I60"/>
    <mergeCell ref="J59:J63"/>
    <mergeCell ref="K59:K60"/>
    <mergeCell ref="E62:E63"/>
    <mergeCell ref="F62:F63"/>
    <mergeCell ref="G62:G63"/>
    <mergeCell ref="I62:I63"/>
    <mergeCell ref="K62:K63"/>
    <mergeCell ref="L62:L63"/>
    <mergeCell ref="N59:N60"/>
    <mergeCell ref="O59:O60"/>
    <mergeCell ref="A62:A63"/>
    <mergeCell ref="C62:C63"/>
    <mergeCell ref="D62:D63"/>
    <mergeCell ref="M55:M56"/>
    <mergeCell ref="N55:N56"/>
    <mergeCell ref="O55:O56"/>
    <mergeCell ref="A55:A56"/>
    <mergeCell ref="B55:C56"/>
    <mergeCell ref="D55:D56"/>
    <mergeCell ref="E55:E56"/>
    <mergeCell ref="F55:F56"/>
    <mergeCell ref="G55:G56"/>
    <mergeCell ref="I55:I56"/>
    <mergeCell ref="J55:K56"/>
    <mergeCell ref="L55:L56"/>
    <mergeCell ref="B57:C57"/>
    <mergeCell ref="J57:K57"/>
    <mergeCell ref="B58:C58"/>
    <mergeCell ref="J58:K58"/>
    <mergeCell ref="A59:A60"/>
    <mergeCell ref="F59:F60"/>
    <mergeCell ref="A64:G64"/>
    <mergeCell ref="I64:O64"/>
    <mergeCell ref="A66:G66"/>
    <mergeCell ref="I66:O66"/>
    <mergeCell ref="M62:M63"/>
    <mergeCell ref="N62:N63"/>
    <mergeCell ref="O62:O63"/>
    <mergeCell ref="A67:A68"/>
    <mergeCell ref="B67:B70"/>
    <mergeCell ref="C67:C68"/>
    <mergeCell ref="I67:I68"/>
    <mergeCell ref="J67:J70"/>
    <mergeCell ref="K67:K68"/>
    <mergeCell ref="A69:A70"/>
    <mergeCell ref="C69:C70"/>
    <mergeCell ref="D69:D70"/>
    <mergeCell ref="I69:I70"/>
    <mergeCell ref="K69:K70"/>
    <mergeCell ref="L69:L70"/>
    <mergeCell ref="B59:B63"/>
    <mergeCell ref="C59:C60"/>
    <mergeCell ref="D59:D60"/>
    <mergeCell ref="E59:E60"/>
    <mergeCell ref="M59:M60"/>
    <mergeCell ref="L71:L72"/>
    <mergeCell ref="M71:M72"/>
    <mergeCell ref="N71:N72"/>
    <mergeCell ref="A71:A72"/>
    <mergeCell ref="B71:B72"/>
    <mergeCell ref="C71:C72"/>
    <mergeCell ref="D71:D72"/>
    <mergeCell ref="E71:E72"/>
    <mergeCell ref="F71:F72"/>
    <mergeCell ref="I71:I72"/>
    <mergeCell ref="J71:J72"/>
    <mergeCell ref="K71:K72"/>
    <mergeCell ref="N74:N75"/>
    <mergeCell ref="A74:A75"/>
    <mergeCell ref="B74:B75"/>
    <mergeCell ref="C74:C75"/>
    <mergeCell ref="D74:D75"/>
    <mergeCell ref="E74:E75"/>
    <mergeCell ref="F74:F75"/>
    <mergeCell ref="I74:I75"/>
    <mergeCell ref="J74:J75"/>
    <mergeCell ref="K74:K75"/>
    <mergeCell ref="D76:D78"/>
    <mergeCell ref="E76:E78"/>
    <mergeCell ref="F76:F78"/>
    <mergeCell ref="I76:I78"/>
    <mergeCell ref="K76:K78"/>
    <mergeCell ref="L76:L78"/>
    <mergeCell ref="M76:M78"/>
    <mergeCell ref="L74:L75"/>
    <mergeCell ref="M74:M75"/>
    <mergeCell ref="Q3:W3"/>
    <mergeCell ref="A46:G46"/>
    <mergeCell ref="I46:O46"/>
    <mergeCell ref="A81:F81"/>
    <mergeCell ref="I81:N81"/>
    <mergeCell ref="A83:F83"/>
    <mergeCell ref="I83:N83"/>
    <mergeCell ref="A84:A85"/>
    <mergeCell ref="B84:F85"/>
    <mergeCell ref="I84:I85"/>
    <mergeCell ref="J84:N85"/>
    <mergeCell ref="N76:N78"/>
    <mergeCell ref="A79:A80"/>
    <mergeCell ref="C79:C80"/>
    <mergeCell ref="D79:D80"/>
    <mergeCell ref="E79:E80"/>
    <mergeCell ref="F79:F80"/>
    <mergeCell ref="I79:I80"/>
    <mergeCell ref="K79:K80"/>
    <mergeCell ref="L79:L80"/>
    <mergeCell ref="M79:M80"/>
    <mergeCell ref="N79:N80"/>
    <mergeCell ref="A76:A78"/>
    <mergeCell ref="C76:C7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rightToLeft="1" tabSelected="1" workbookViewId="0">
      <selection activeCell="C10" sqref="C10"/>
    </sheetView>
  </sheetViews>
  <sheetFormatPr defaultRowHeight="14.25"/>
  <cols>
    <col min="1" max="1" width="15.75" bestFit="1" customWidth="1"/>
    <col min="2" max="3" width="18.75" customWidth="1"/>
    <col min="4" max="4" width="17.875" customWidth="1"/>
    <col min="5" max="5" width="15.5" customWidth="1"/>
    <col min="6" max="6" width="14.5" bestFit="1" customWidth="1"/>
    <col min="7" max="7" width="12.5" bestFit="1" customWidth="1"/>
  </cols>
  <sheetData>
    <row r="1" spans="1:6" ht="16.5" thickBot="1">
      <c r="A1" s="234" t="s">
        <v>305</v>
      </c>
      <c r="B1" s="396"/>
      <c r="C1" s="396"/>
      <c r="D1" s="396"/>
      <c r="E1" s="396"/>
      <c r="F1" s="235"/>
    </row>
    <row r="2" spans="1:6" ht="15" thickBot="1">
      <c r="A2" s="106"/>
      <c r="B2" s="107"/>
      <c r="C2" s="107"/>
      <c r="D2" s="107"/>
      <c r="E2" s="107"/>
    </row>
    <row r="3" spans="1:6">
      <c r="A3" s="100"/>
      <c r="B3" s="101" t="s">
        <v>186</v>
      </c>
      <c r="C3" s="401" t="s">
        <v>187</v>
      </c>
      <c r="D3" s="102" t="s">
        <v>188</v>
      </c>
      <c r="E3" s="102" t="s">
        <v>289</v>
      </c>
      <c r="F3" s="102" t="s">
        <v>287</v>
      </c>
    </row>
    <row r="4" spans="1:6">
      <c r="A4" s="181" t="s">
        <v>291</v>
      </c>
      <c r="B4" s="397">
        <f>'תנאי סף'!D2</f>
        <v>0</v>
      </c>
      <c r="C4" s="397">
        <f>'תנאי סף'!E2</f>
        <v>0</v>
      </c>
      <c r="D4" s="397">
        <f>'תנאי סף'!F2</f>
        <v>0</v>
      </c>
      <c r="E4" s="397">
        <f>'תנאי סף'!G2</f>
        <v>0</v>
      </c>
      <c r="F4" s="398">
        <f>'תנאי סף'!H2</f>
        <v>0</v>
      </c>
    </row>
    <row r="5" spans="1:6">
      <c r="A5" s="103" t="s">
        <v>280</v>
      </c>
      <c r="B5" s="399">
        <f>איכות!E18</f>
        <v>0</v>
      </c>
      <c r="C5" s="402">
        <f>איכות!G18</f>
        <v>0</v>
      </c>
      <c r="D5" s="400">
        <f>איכות!I18</f>
        <v>0</v>
      </c>
      <c r="E5" s="400">
        <f>איכות!K18</f>
        <v>0</v>
      </c>
      <c r="F5" s="400">
        <f>איכות!M18</f>
        <v>0</v>
      </c>
    </row>
    <row r="6" spans="1:6">
      <c r="A6" s="103" t="s">
        <v>281</v>
      </c>
      <c r="B6" s="132" t="e">
        <f>מחיר!B89</f>
        <v>#DIV/0!</v>
      </c>
      <c r="C6" s="403" t="e">
        <f>מחיר!B90</f>
        <v>#DIV/0!</v>
      </c>
      <c r="D6" s="133" t="e">
        <f>מחיר!B91</f>
        <v>#DIV/0!</v>
      </c>
      <c r="E6" s="133" t="e">
        <f>מחיר!B92</f>
        <v>#DIV/0!</v>
      </c>
      <c r="F6" s="133" t="e">
        <f>מחיר!B93</f>
        <v>#DIV/0!</v>
      </c>
    </row>
    <row r="7" spans="1:6" ht="15.75" thickBot="1">
      <c r="A7" s="143" t="s">
        <v>282</v>
      </c>
      <c r="B7" s="144" t="e">
        <f>B5*0.6+B6*0.4</f>
        <v>#DIV/0!</v>
      </c>
      <c r="C7" s="144" t="e">
        <f>C5*0.6+C6*0.4</f>
        <v>#DIV/0!</v>
      </c>
      <c r="D7" s="145" t="e">
        <f>D5*0.6+D6*0.4</f>
        <v>#DIV/0!</v>
      </c>
      <c r="E7" s="145" t="e">
        <f>E5*0.6+E6*0.4</f>
        <v>#DIV/0!</v>
      </c>
      <c r="F7" s="145" t="e">
        <f>F5*0.6+F6*0.4</f>
        <v>#DIV/0!</v>
      </c>
    </row>
    <row r="8" spans="1:6">
      <c r="A8" s="107"/>
      <c r="B8" s="107"/>
      <c r="C8" s="107"/>
      <c r="D8" s="107"/>
      <c r="E8" s="107"/>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6</vt:i4>
      </vt:variant>
    </vt:vector>
  </HeadingPairs>
  <TitlesOfParts>
    <vt:vector size="12" baseType="lpstr">
      <vt:lpstr>תנאי סף</vt:lpstr>
      <vt:lpstr>איכות</vt:lpstr>
      <vt:lpstr>ראיון</vt:lpstr>
      <vt:lpstr>חוו"ד מטעם לקוחות קודמים</vt:lpstr>
      <vt:lpstr>מחיר</vt:lpstr>
      <vt:lpstr>ציון כולל</vt:lpstr>
      <vt:lpstr>'תנאי סף'!_Ref296892477</vt:lpstr>
      <vt:lpstr>'תנאי סף'!_Ref299614156</vt:lpstr>
      <vt:lpstr>'תנאי סף'!_Ref370930661</vt:lpstr>
      <vt:lpstr>'תנאי סף'!_Ref373241086</vt:lpstr>
      <vt:lpstr>'תנאי סף'!_Ref397199965</vt:lpstr>
      <vt:lpstr>'תנאי סף'!_Ref445211817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Adi Rechtman</cp:lastModifiedBy>
  <cp:lastPrinted>2020-12-01T07:33:21Z</cp:lastPrinted>
  <dcterms:created xsi:type="dcterms:W3CDTF">2018-07-31T14:12:37Z</dcterms:created>
  <dcterms:modified xsi:type="dcterms:W3CDTF">2021-01-13T10:01:36Z</dcterms:modified>
</cp:coreProperties>
</file>